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GLC\Licitacoes\EDITAIS DE LICITAÇOES\Editais 2020\Edital 0000254.2020\"/>
    </mc:Choice>
  </mc:AlternateContent>
  <bookViews>
    <workbookView xWindow="10035" yWindow="60" windowWidth="10530" windowHeight="7965" tabRatio="594" activeTab="3"/>
  </bookViews>
  <sheets>
    <sheet name="SALAS - DACON.SP" sheetId="9" r:id="rId1"/>
    <sheet name="BDI" sheetId="10" r:id="rId2"/>
    <sheet name="Cronograma Físico Financeiro" sheetId="11" r:id="rId3"/>
    <sheet name="Cronograma Físico" sheetId="12" r:id="rId4"/>
  </sheets>
  <definedNames>
    <definedName name="_xlnm.Print_Area" localSheetId="1">BDI!$A$1:$I$33</definedName>
    <definedName name="_xlnm.Print_Area" localSheetId="3">'Cronograma Físico'!$A$1:$G$28</definedName>
    <definedName name="_xlnm.Print_Area" localSheetId="2">'Cronograma Físico Financeiro'!$A$1:$G$32</definedName>
    <definedName name="_xlnm.Print_Area" localSheetId="0">'SALAS - DACON.SP'!$A$1:$G$256</definedName>
    <definedName name="_xlnm.Print_Titles" localSheetId="0">'SALAS - DACON.SP'!$12:$13</definedName>
  </definedNames>
  <calcPr calcId="162913" fullPrecision="0"/>
</workbook>
</file>

<file path=xl/calcChain.xml><?xml version="1.0" encoding="utf-8"?>
<calcChain xmlns="http://schemas.openxmlformats.org/spreadsheetml/2006/main">
  <c r="E27" i="12" l="1"/>
  <c r="F27" i="12"/>
  <c r="E25" i="12"/>
  <c r="F25" i="12"/>
  <c r="F23" i="12"/>
  <c r="E23" i="12"/>
  <c r="F21" i="12"/>
  <c r="F19" i="12"/>
  <c r="G19" i="12"/>
  <c r="F17" i="12"/>
  <c r="E17" i="12"/>
  <c r="G15" i="12"/>
  <c r="F15" i="12"/>
  <c r="G13" i="12"/>
  <c r="F13" i="12"/>
  <c r="E13" i="12"/>
  <c r="E11" i="12"/>
  <c r="E9" i="12"/>
  <c r="E7" i="12"/>
  <c r="G23" i="12" l="1"/>
  <c r="G17" i="12"/>
  <c r="F9" i="12"/>
  <c r="F11" i="12"/>
  <c r="G11" i="12" s="1"/>
  <c r="F251" i="9" l="1"/>
  <c r="F252" i="9" s="1"/>
  <c r="E251" i="9"/>
  <c r="F246" i="9"/>
  <c r="E246" i="9"/>
  <c r="F238" i="9"/>
  <c r="E238" i="9"/>
  <c r="F231" i="9"/>
  <c r="E231" i="9"/>
  <c r="E252" i="9" l="1"/>
  <c r="F151" i="9"/>
  <c r="F239" i="9" s="1"/>
  <c r="E151" i="9"/>
  <c r="E239" i="9" s="1"/>
  <c r="F133" i="9"/>
  <c r="E133" i="9"/>
  <c r="E253" i="9" l="1"/>
  <c r="F253" i="9"/>
  <c r="G250" i="9"/>
  <c r="G249" i="9"/>
  <c r="G245" i="9"/>
  <c r="G244" i="9"/>
  <c r="G243" i="9"/>
  <c r="G237" i="9"/>
  <c r="G236" i="9"/>
  <c r="G235" i="9"/>
  <c r="G234" i="9"/>
  <c r="G233" i="9"/>
  <c r="G230" i="9"/>
  <c r="G229" i="9"/>
  <c r="G228" i="9"/>
  <c r="G246" i="9" l="1"/>
  <c r="D25" i="11"/>
  <c r="E25" i="11" s="1"/>
  <c r="D27" i="11"/>
  <c r="E27" i="11" s="1"/>
  <c r="G238" i="9"/>
  <c r="G251" i="9"/>
  <c r="G252" i="9" s="1"/>
  <c r="G220" i="9"/>
  <c r="G219" i="9"/>
  <c r="G218" i="9"/>
  <c r="G217" i="9"/>
  <c r="G216" i="9"/>
  <c r="G215" i="9"/>
  <c r="G214" i="9"/>
  <c r="G213" i="9"/>
  <c r="G212" i="9"/>
  <c r="G211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0" i="9"/>
  <c r="G189" i="9"/>
  <c r="G188" i="9"/>
  <c r="G186" i="9"/>
  <c r="G185" i="9"/>
  <c r="G184" i="9"/>
  <c r="G183" i="9"/>
  <c r="G182" i="9"/>
  <c r="G181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0" i="9"/>
  <c r="G149" i="9"/>
  <c r="G148" i="9"/>
  <c r="G147" i="9"/>
  <c r="G146" i="9"/>
  <c r="G144" i="9"/>
  <c r="G143" i="9"/>
  <c r="G142" i="9"/>
  <c r="G141" i="9"/>
  <c r="G140" i="9"/>
  <c r="G139" i="9"/>
  <c r="G138" i="9"/>
  <c r="G137" i="9"/>
  <c r="G136" i="9"/>
  <c r="G132" i="9"/>
  <c r="G130" i="9"/>
  <c r="G129" i="9"/>
  <c r="G127" i="9"/>
  <c r="G126" i="9"/>
  <c r="G124" i="9"/>
  <c r="G123" i="9"/>
  <c r="G120" i="9"/>
  <c r="G119" i="9"/>
  <c r="G118" i="9"/>
  <c r="G111" i="9"/>
  <c r="G110" i="9"/>
  <c r="G109" i="9"/>
  <c r="G108" i="9"/>
  <c r="G105" i="9"/>
  <c r="G104" i="9"/>
  <c r="G103" i="9"/>
  <c r="G102" i="9"/>
  <c r="G101" i="9"/>
  <c r="G100" i="9"/>
  <c r="G99" i="9"/>
  <c r="G98" i="9"/>
  <c r="G96" i="9"/>
  <c r="G95" i="9"/>
  <c r="G94" i="9"/>
  <c r="G93" i="9"/>
  <c r="G92" i="9"/>
  <c r="G91" i="9"/>
  <c r="G90" i="9"/>
  <c r="G89" i="9"/>
  <c r="G88" i="9"/>
  <c r="G87" i="9"/>
  <c r="G85" i="9"/>
  <c r="G84" i="9"/>
  <c r="G83" i="9"/>
  <c r="G82" i="9"/>
  <c r="G81" i="9"/>
  <c r="G80" i="9"/>
  <c r="G78" i="9"/>
  <c r="G77" i="9"/>
  <c r="G75" i="9"/>
  <c r="G74" i="9"/>
  <c r="G63" i="9"/>
  <c r="G61" i="9"/>
  <c r="G60" i="9"/>
  <c r="G59" i="9"/>
  <c r="G58" i="9"/>
  <c r="G57" i="9"/>
  <c r="G55" i="9"/>
  <c r="G54" i="9"/>
  <c r="G53" i="9"/>
  <c r="G52" i="9"/>
  <c r="G51" i="9"/>
  <c r="G50" i="9"/>
  <c r="G49" i="9"/>
  <c r="G48" i="9"/>
  <c r="G46" i="9"/>
  <c r="G44" i="9"/>
  <c r="G43" i="9"/>
  <c r="G42" i="9"/>
  <c r="G41" i="9"/>
  <c r="G40" i="9"/>
  <c r="G39" i="9"/>
  <c r="G36" i="9"/>
  <c r="G35" i="9"/>
  <c r="D9" i="11" s="1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6" i="9"/>
  <c r="D21" i="11" l="1"/>
  <c r="F21" i="11" s="1"/>
  <c r="D11" i="11"/>
  <c r="D7" i="11"/>
  <c r="F11" i="11"/>
  <c r="D13" i="11"/>
  <c r="D17" i="11"/>
  <c r="G151" i="9"/>
  <c r="G71" i="9"/>
  <c r="G72" i="9"/>
  <c r="G112" i="9"/>
  <c r="G113" i="9"/>
  <c r="G114" i="9"/>
  <c r="G116" i="9"/>
  <c r="G117" i="9"/>
  <c r="G221" i="9"/>
  <c r="G222" i="9"/>
  <c r="G223" i="9"/>
  <c r="G224" i="9"/>
  <c r="G225" i="9"/>
  <c r="G226" i="9"/>
  <c r="G227" i="9"/>
  <c r="G70" i="9"/>
  <c r="G65" i="9"/>
  <c r="G66" i="9"/>
  <c r="G67" i="9"/>
  <c r="G68" i="9"/>
  <c r="G69" i="9"/>
  <c r="G64" i="9"/>
  <c r="D19" i="11" l="1"/>
  <c r="F19" i="11" s="1"/>
  <c r="D15" i="11"/>
  <c r="E11" i="11"/>
  <c r="G11" i="11" s="1"/>
  <c r="F17" i="11"/>
  <c r="E17" i="11"/>
  <c r="F13" i="11"/>
  <c r="G13" i="11"/>
  <c r="E13" i="11"/>
  <c r="G231" i="9"/>
  <c r="G239" i="9" s="1"/>
  <c r="D23" i="11" s="1"/>
  <c r="F23" i="11" s="1"/>
  <c r="G133" i="9"/>
  <c r="G253" i="9" l="1"/>
  <c r="F254" i="9" s="1"/>
  <c r="E23" i="11"/>
  <c r="G23" i="11" s="1"/>
  <c r="G19" i="11"/>
  <c r="G17" i="11"/>
  <c r="F25" i="11"/>
  <c r="E7" i="11"/>
  <c r="E9" i="11"/>
  <c r="F15" i="11"/>
  <c r="F27" i="11"/>
  <c r="D28" i="11" l="1"/>
  <c r="D22" i="11" s="1"/>
  <c r="D22" i="12" s="1"/>
  <c r="E28" i="11"/>
  <c r="G15" i="11"/>
  <c r="G28" i="11" s="1"/>
  <c r="F9" i="11"/>
  <c r="F28" i="11" s="1"/>
  <c r="D20" i="11" l="1"/>
  <c r="D20" i="12" s="1"/>
  <c r="D16" i="11"/>
  <c r="D16" i="12" s="1"/>
  <c r="D18" i="11"/>
  <c r="D18" i="12" s="1"/>
  <c r="D14" i="11"/>
  <c r="D14" i="12" s="1"/>
  <c r="D12" i="11"/>
  <c r="D12" i="12" s="1"/>
  <c r="D24" i="11"/>
  <c r="D24" i="12" s="1"/>
  <c r="E30" i="11"/>
  <c r="E31" i="11" s="1"/>
  <c r="E32" i="11" s="1"/>
  <c r="F30" i="11"/>
  <c r="F31" i="11" s="1"/>
  <c r="F32" i="11" s="1"/>
  <c r="D6" i="11" l="1"/>
  <c r="D10" i="11"/>
  <c r="D10" i="12" s="1"/>
  <c r="D8" i="11"/>
  <c r="D8" i="12" s="1"/>
  <c r="E29" i="11"/>
  <c r="E28" i="12" s="1"/>
  <c r="F29" i="11"/>
  <c r="F28" i="12" s="1"/>
  <c r="G29" i="11"/>
  <c r="G28" i="12" s="1"/>
  <c r="D26" i="11" l="1"/>
  <c r="D26" i="12" s="1"/>
  <c r="D6" i="12"/>
  <c r="D28" i="12"/>
  <c r="E255" i="9" l="1"/>
  <c r="F255" i="9" l="1"/>
  <c r="D13" i="10"/>
  <c r="D21" i="10" s="1"/>
  <c r="G3" i="9" s="1"/>
  <c r="E256" i="9" s="1"/>
  <c r="G254" i="9" l="1"/>
  <c r="D30" i="11" s="1"/>
  <c r="G30" i="11" s="1"/>
  <c r="G31" i="11" s="1"/>
  <c r="D31" i="11" s="1"/>
  <c r="F256" i="9"/>
  <c r="G256" i="9" s="1"/>
  <c r="D32" i="11" s="1"/>
  <c r="G32" i="11" s="1"/>
  <c r="G255" i="9" l="1"/>
</calcChain>
</file>

<file path=xl/sharedStrings.xml><?xml version="1.0" encoding="utf-8"?>
<sst xmlns="http://schemas.openxmlformats.org/spreadsheetml/2006/main" count="831" uniqueCount="518">
  <si>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</si>
  <si>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</si>
  <si>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</si>
  <si>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</si>
  <si>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</si>
  <si>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</si>
  <si>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</si>
  <si>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</si>
  <si>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</si>
  <si>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</si>
  <si>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</si>
  <si>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</si>
  <si>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SUBTOTAL OBRAS CIVIS</t>
  </si>
  <si>
    <t>FONE:</t>
  </si>
  <si>
    <t>1.1</t>
  </si>
  <si>
    <t>1.2</t>
  </si>
  <si>
    <t>BDI</t>
  </si>
  <si>
    <t>LOTE</t>
  </si>
  <si>
    <t>ÚNICO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</si>
  <si>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</si>
  <si>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</si>
  <si>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</si>
  <si>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</si>
  <si>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</si>
  <si>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</si>
  <si>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</si>
  <si>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</si>
  <si>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</si>
  <si>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</si>
  <si>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</si>
  <si>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</si>
  <si>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</si>
  <si>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</si>
  <si>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</si>
  <si>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</si>
  <si>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</si>
  <si>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</si>
  <si>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</si>
  <si>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</si>
  <si>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</si>
  <si>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</si>
  <si>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</si>
  <si>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</si>
  <si>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</si>
  <si>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</si>
  <si>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</si>
  <si>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</si>
  <si>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</si>
  <si>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</si>
  <si>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</si>
  <si>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</si>
  <si>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</si>
  <si>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</si>
  <si>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</si>
  <si>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</si>
  <si>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1.</t>
  </si>
  <si>
    <t>m²</t>
  </si>
  <si>
    <t>m³</t>
  </si>
  <si>
    <t>un</t>
  </si>
  <si>
    <t>2.1</t>
  </si>
  <si>
    <t>4.1</t>
  </si>
  <si>
    <t>x,xx</t>
  </si>
  <si>
    <t>1.3</t>
  </si>
  <si>
    <t>1.4</t>
  </si>
  <si>
    <t>1.5</t>
  </si>
  <si>
    <t>1.6</t>
  </si>
  <si>
    <t xml:space="preserve">Enc. Sociais SINAPI-RS NOV/2019 </t>
  </si>
  <si>
    <t>m</t>
  </si>
  <si>
    <t>3.1</t>
  </si>
  <si>
    <t>6.1</t>
  </si>
  <si>
    <t>6.2</t>
  </si>
  <si>
    <t>6.3</t>
  </si>
  <si>
    <t>7.1</t>
  </si>
  <si>
    <t>7.2</t>
  </si>
  <si>
    <t>Administração Local - 3%</t>
  </si>
  <si>
    <t>3.2</t>
  </si>
  <si>
    <t xml:space="preserve"> </t>
  </si>
  <si>
    <t>6.5</t>
  </si>
  <si>
    <t>6.4</t>
  </si>
  <si>
    <t>6.6</t>
  </si>
  <si>
    <t>6.7</t>
  </si>
  <si>
    <t>2.</t>
  </si>
  <si>
    <t>3.</t>
  </si>
  <si>
    <t>4.</t>
  </si>
  <si>
    <t>2.2</t>
  </si>
  <si>
    <t>2.3</t>
  </si>
  <si>
    <t>2.4</t>
  </si>
  <si>
    <t>6.8</t>
  </si>
  <si>
    <t>6.9</t>
  </si>
  <si>
    <t>6.10</t>
  </si>
  <si>
    <t>8.1</t>
  </si>
  <si>
    <t>8.2</t>
  </si>
  <si>
    <t>9.1</t>
  </si>
  <si>
    <t>9.2</t>
  </si>
  <si>
    <t>TOTAL GERAL COM BDI</t>
  </si>
  <si>
    <t>ADMINISTRAÇÃO 3%</t>
  </si>
  <si>
    <t>PERCENTUAL ACUMULADO (%)</t>
  </si>
  <si>
    <t>R$</t>
  </si>
  <si>
    <t>VALOR PARCIAL</t>
  </si>
  <si>
    <t>%</t>
  </si>
  <si>
    <t>PINTURA</t>
  </si>
  <si>
    <t>TRINTA DIAS</t>
  </si>
  <si>
    <t>TOTAL DO GRUPO</t>
  </si>
  <si>
    <t>CRONOGRAMA FÍSICO FINANCEIRO</t>
  </si>
  <si>
    <r>
      <t xml:space="preserve">2. ENDEREÇO DE EXECUÇÃO/ENTREGA: </t>
    </r>
    <r>
      <rPr>
        <sz val="10"/>
        <rFont val="Calibri"/>
        <family val="2"/>
        <scheme val="minor"/>
      </rPr>
      <t>Av. Cidade Jardim, 400 - Conjuntos 64, 65, 66 - São Paulo/SP</t>
    </r>
  </si>
  <si>
    <r>
      <t xml:space="preserve">3. PRAZO DE EXECUÇÃO/ENTREGA: </t>
    </r>
    <r>
      <rPr>
        <sz val="10"/>
        <rFont val="Calibri"/>
        <family val="2"/>
        <scheme val="minor"/>
      </rPr>
      <t xml:space="preserve"> 45 (quarenta e cinco) dias corridos</t>
    </r>
  </si>
  <si>
    <t>1. OBJETO: MANUTENÇÃO PREDIAL E DE INFRAESTRUTURA - SALAS NO ED. DACON, 6º ANDAR - FASE II</t>
  </si>
  <si>
    <t>Serviços preliminares</t>
  </si>
  <si>
    <t>Plano de Gerenciamento de Resíduos da Construção Civil com ART/RRT.</t>
  </si>
  <si>
    <t>h</t>
  </si>
  <si>
    <t>Demolição de parte da parede de alvenaria em bloco de concreto celular, na circulação.</t>
  </si>
  <si>
    <t>Retirada da porta de acesso com marco para inversão de sentido de abertura.</t>
  </si>
  <si>
    <t>Remoção de carpete e raspagem da cola no contrapiso.</t>
  </si>
  <si>
    <t>Retirada parcial de forro de gesso em nivel existente, para instalação de infraestrutura elétrica e instalação de alçapões.</t>
  </si>
  <si>
    <t>Retirada do piso cerâmico dos sanitários, copa e rodapés dos balcões.</t>
  </si>
  <si>
    <t>Demolição manual do sóculo da copa h 14cm, na área da bancada.</t>
  </si>
  <si>
    <t>Abertura de rasgos no contrapiso para passagem de eletrodutos nas salas de reuniões e recepção.</t>
  </si>
  <si>
    <t>Retirada de filete em granito para passagem de dutos utilizando serra de disco diamantada.</t>
  </si>
  <si>
    <t>Abertura pontual de piso de mármore travertino, para instalação de caixa de piso, utilizando serra de disco diamantada.</t>
  </si>
  <si>
    <t>conj.</t>
  </si>
  <si>
    <t>Retirada e descarte balcões da copa.</t>
  </si>
  <si>
    <t>Retirada e descarte de tampos em granito da copa.</t>
  </si>
  <si>
    <t>Retirada e descarte de instalações elétricas aparentes, quadros e perfis de madeira.</t>
  </si>
  <si>
    <t>Retirada e descarte de louças  dos sanitários.</t>
  </si>
  <si>
    <t>Retirada manual da cuba dos sanitários com reaproveitamento da bancada de mármore travertino e descarte de cubas.</t>
  </si>
  <si>
    <t>Retirada e descarte de metais dos sanitários.</t>
  </si>
  <si>
    <t>Instalações provisórias de hidráulica, esgoto e elétrica para a copa.</t>
  </si>
  <si>
    <t>conj</t>
  </si>
  <si>
    <t>Forro em gesso acartonado com perfis</t>
  </si>
  <si>
    <t>Alçapões de gesso acartonado 60 x 120 cm.</t>
  </si>
  <si>
    <t>PAVIMENTAÇÕES</t>
  </si>
  <si>
    <t>Regularização para pavimentação colada, com argamassa reguladora ref. quartzolit ou equivalente.</t>
  </si>
  <si>
    <t>Emulsão prévia para regularização de piso de carpete em placas, composta de cimento e cola branca.</t>
  </si>
  <si>
    <t>Argamassa de cimento de areia, traço 1:5, para regularização de piso, após a retirada de canalizações e caixa de elétrica.</t>
  </si>
  <si>
    <t>Piso vinílico, 20cm x 120 cm, espessura total 5mm, referência steamed oak, linha Allura Flex - Forbo, ou equivalente. Aprovar amostra com a Engenharia.</t>
  </si>
  <si>
    <t>Fornecimento e instalação de piso em porcelanato ref. Travertino Eliane, Portobello ou equivalente. Aprovar amostra com a Engenharia.</t>
  </si>
  <si>
    <t>Soleira de mármore travertino, largura 14cm x 8,50 m</t>
  </si>
  <si>
    <t>Rodapé em madeira h= 10 cm para instalação em paredes curvas.</t>
  </si>
  <si>
    <t>Divisórias em alumínio anodizado preto, com vidro temperado para o hall.</t>
  </si>
  <si>
    <t>Massa em gesso para  reparos após a retirada da infraestrutura elétrica aparente.</t>
  </si>
  <si>
    <t>Paredes em gesso acartonado para fechamento de aberturas.</t>
  </si>
  <si>
    <t>Painéis simples em gesso acartonado, com estrutura para fechamento de alvenaria.</t>
  </si>
  <si>
    <t>Fornecimento de paineis em mdf cru, com pintura em fórmica líquida, para fechamento de chafts nos sanitários.</t>
  </si>
  <si>
    <t>Pastilha de vidro metálica ref. Eliane ou Portobello. Aprovar amostra na Engenharia.</t>
  </si>
  <si>
    <t>Painel para TV em mdf amadeirado para as 3 salas de reuniões, conforme projeto.</t>
  </si>
  <si>
    <t>Revisão geral das ferragens e mecanismos das esquadrias em madeira, com fornecimento das peças de reposição.</t>
  </si>
  <si>
    <t>Preparar e lixar, com lixa fina a superfície das portas com a recuperação de falhas e perfurações com massa plástica em bisnaga pigmentada ref. Mazza Montana.</t>
  </si>
  <si>
    <t>Porta de abrir em vidro temperado para acesso, dimensões, 110x210cm com ferragens pretas.</t>
  </si>
  <si>
    <t>Porta de abrir em vidro temperado para o acesso aos gabinetes, dimensões, 80x210cm, com ferragens pretas.</t>
  </si>
  <si>
    <t>Marco em inox para porta de acesso, com requadro para porta interna de vidro temperado.</t>
  </si>
  <si>
    <t>Pintura Acrílica acetinado, cor ref. Suvinil, C147, tapete de juta, com emassamento - paredes internas.</t>
  </si>
  <si>
    <t>Pintura Acrílica fosco, cor ref. Suvinil, C379, galho seco, com emassamento - paredes internas.</t>
  </si>
  <si>
    <t>Kit teste Acrílica acetinado, cor ref. Suvinil, C379, galho seco.</t>
  </si>
  <si>
    <t>Pintura PVA sem emassamento, cor branca - forro de gesso e lajes internas.</t>
  </si>
  <si>
    <t>Pintura Epoxi sobre pintura acrílica existente, cor branco gelo, prevendo lixar toda a superfície.</t>
  </si>
  <si>
    <t>Pintura Verniz poliuretano pigmentado fosco sobre madeira.</t>
  </si>
  <si>
    <t>Pintura Esmalte acetinado, cor branco gelo, sobre painel de mdf.</t>
  </si>
  <si>
    <t>Pintura acrílica de parede azul com 100% de recobrimento para recepção</t>
  </si>
  <si>
    <t>Pintura de acrílica cor metálica prata com 100% de recobrimento para sala de reuniões</t>
  </si>
  <si>
    <t>Pintura acrílica, com emassamento, cor ocre na circulação do condomínio.</t>
  </si>
  <si>
    <t>Persiana rolô em tecido translúcido, tela solar, 3%, cor branca iguais às existentes, instaladas lado a lado.</t>
  </si>
  <si>
    <t>Instalação de persiana rolô em tecido translúcido, tela solar, 3%, cor branca iguais às existentes, instaladas lado a lado fornecidas pelo banco.</t>
  </si>
  <si>
    <t>Fornecimento e instalação de bacia sanitária na cor biscuit ref. Vogue Plus Deca ou similar, anel de vedação  e acessórios para instalação.</t>
  </si>
  <si>
    <t>Fornecimento e instalação de cuba de sobrepor oval cor branca sob bancada em granito, válvula e acessórios para instalação.</t>
  </si>
  <si>
    <t>Conjunto de três canoplas cromadas para registro ref. Deca</t>
  </si>
  <si>
    <t>Torneira de mesa cromada, com acionamento sob pressão, para lavatório com fechamento automático e acessórios para instalação.</t>
  </si>
  <si>
    <t>Kit reparo válvula ref. hydra</t>
  </si>
  <si>
    <t>Acabamento de válvula de descarga cromada ref. Hydra</t>
  </si>
  <si>
    <t>Assento rígido para vaso sanitário ref. incepa, cor biscuit.</t>
  </si>
  <si>
    <t>Espelho cristal e=6mm dimensãoes conforme projeto aplicado com fita dupla face.</t>
  </si>
  <si>
    <t>Fornecimento de balcão em mdf amadeirado, com gaveteiro, conforme projeto.</t>
  </si>
  <si>
    <t>Fornecimento de armário aéreo, em mdf amadeirado, conforme projeto.</t>
  </si>
  <si>
    <t>Fornecimento de bancada em granito, com cuba em inox, conforme projeto.</t>
  </si>
  <si>
    <t>Fornecimento de bancada em granito para refeições, conforme projeto.</t>
  </si>
  <si>
    <t>Fornecimento de nicho aéreo com iluminação, em fita de LED, conforme projeto.</t>
  </si>
  <si>
    <t>Fornecimento de cadeiras para bancada da copa ref. Allegra, altura do assento 66cm. Aprovar cores com a engenharia.</t>
  </si>
  <si>
    <t>Fornecimento de painel em alumínio perfurado para  revestimento do porta do quadro de elétrica e bancada.</t>
  </si>
  <si>
    <t>Fornecimento de porta em mdf para o quadro de elétrica.</t>
  </si>
  <si>
    <t>Balcão para café, conforme projeto.</t>
  </si>
  <si>
    <t>Programação visual e elementos decorativos</t>
  </si>
  <si>
    <t>Película, com o logo dos dados, sobre vidro temperado fumê.</t>
  </si>
  <si>
    <t>Película vinílica, com o logo dos dados, sobre gesso acartonado.</t>
  </si>
  <si>
    <t>Papel de parede sobre gesso acartonado.</t>
  </si>
  <si>
    <t>Letreiro Banrisul recepção em aço inoxidável retro-iluminado conforme padrão do Banco.</t>
  </si>
  <si>
    <t xml:space="preserve">Placa de inox para identificação elevador - Banrisul instalada com fita. </t>
  </si>
  <si>
    <t>Placa inox  + acrílico identificação Banrisul l:50cm h:35cm instalada com fita.</t>
  </si>
  <si>
    <t>Placa inox identificação das salas, sanitários e copa conforme manual de programação visual.</t>
  </si>
  <si>
    <t>Remanejo e instalação de Logo dos cubos em prata 70cm x 70cm fornecidos pelo Banco.</t>
  </si>
  <si>
    <t>Lixeiras</t>
  </si>
  <si>
    <t>Lixeiras de funcionário  em PVC diâmetro 25cm - altura 30cm - cor preta.</t>
  </si>
  <si>
    <t>Lixeira em inox com tampa vai e vem para salas de espera e circulação - Capacidade para 11l.</t>
  </si>
  <si>
    <t>Folhagem Palmeira rafis altura mínima: 1,00m com vaso para cachepot.</t>
  </si>
  <si>
    <t>Material para plantio de folhagem: argila expandida, terra vegetal e lascas de cascas de árvore.</t>
  </si>
  <si>
    <t>Cachepots em inox diâmetro de 50 cm, com rodízios</t>
  </si>
  <si>
    <t>Adequação de balcões com retirada de corrediças e instalação de prateleiras.</t>
  </si>
  <si>
    <t>Organização e montagem geral do leiaute - conforme leiaute fornecido.</t>
  </si>
  <si>
    <t>Limpeza permanente da obra.</t>
  </si>
  <si>
    <t>Limpeza final da obra.</t>
  </si>
  <si>
    <t>Retirada de entulho.</t>
  </si>
  <si>
    <t>Carga manual e transporte de conteiners para destinação dos residuos de caliças de obra, metal (ferro e alumínio), vidro, madeira, cerâmicas, gesso, etc, produzidos pela construção civil (atentar para a legislação local e memorial descritivo).</t>
  </si>
  <si>
    <t>Destinação de resíduos (atentar para memorial descritivo).</t>
  </si>
  <si>
    <t>Extintores</t>
  </si>
  <si>
    <t>Extintor de incêndio PQS-ABC 04 Kg -  com suportes e placas de identificação.</t>
  </si>
  <si>
    <t>Extintor de incêndio CO2- gás carbonico 6Kg- com suportes e placas de identificação.</t>
  </si>
  <si>
    <t>Placas de Sinalização</t>
  </si>
  <si>
    <t>Placa advertência "PROIBIDO FUMAR" fotoluminescente- 15x20cm.</t>
  </si>
  <si>
    <t>Placa fotoluminescente de balizamento de saída direita, esquerda, saída.</t>
  </si>
  <si>
    <t>Detectores de Fumaça</t>
  </si>
  <si>
    <t>Kit detectores óptico de fumaça com módulo de endereçamento infraestrutura elétrica ligado aos damais existentes.</t>
  </si>
  <si>
    <t>Cabo blindado 4 vias (2x0,75mm²/2x1,5mm²).</t>
  </si>
  <si>
    <t>As-Built do projeto arquitetônico e PPCI</t>
  </si>
  <si>
    <t>Demolições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</si>
  <si>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</si>
  <si>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</si>
  <si>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</si>
  <si>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</si>
  <si>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</si>
  <si>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</si>
  <si>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</si>
  <si>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</si>
  <si>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</si>
  <si>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</si>
  <si>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</si>
  <si>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</si>
  <si>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</si>
  <si>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</si>
  <si>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</si>
  <si>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</si>
  <si>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 xml:space="preserve">Forros  </t>
  </si>
  <si>
    <t>Pavimentações</t>
  </si>
  <si>
    <t>3.1.1</t>
  </si>
  <si>
    <t>3.1.2</t>
  </si>
  <si>
    <t>3.1.3</t>
  </si>
  <si>
    <t>3.1.4</t>
  </si>
  <si>
    <t>3.1.5</t>
  </si>
  <si>
    <t>3.1.6</t>
  </si>
  <si>
    <t>Rodapés</t>
  </si>
  <si>
    <t>Revestimento de piso</t>
  </si>
  <si>
    <t>3.2.1</t>
  </si>
  <si>
    <t>Paredes e divisórias</t>
  </si>
  <si>
    <t>4.2</t>
  </si>
  <si>
    <t>4.3</t>
  </si>
  <si>
    <t>4.4</t>
  </si>
  <si>
    <t>4.5</t>
  </si>
  <si>
    <t>4.6</t>
  </si>
  <si>
    <t>4.7</t>
  </si>
  <si>
    <t>4.8</t>
  </si>
  <si>
    <t>Esquadrias</t>
  </si>
  <si>
    <t>5.</t>
  </si>
  <si>
    <t>5.5</t>
  </si>
  <si>
    <t>6.</t>
  </si>
  <si>
    <t>Pintura</t>
  </si>
  <si>
    <t>7.</t>
  </si>
  <si>
    <t>Persianas</t>
  </si>
  <si>
    <t>8.</t>
  </si>
  <si>
    <t>Instalações hidráulicas e de esgoto para os sanitários</t>
  </si>
  <si>
    <t>9.</t>
  </si>
  <si>
    <t>Acessórios sanitários e copa</t>
  </si>
  <si>
    <t>9.3</t>
  </si>
  <si>
    <t>9.4</t>
  </si>
  <si>
    <t>9.5</t>
  </si>
  <si>
    <t>9.6</t>
  </si>
  <si>
    <t>10.</t>
  </si>
  <si>
    <t>Mobiliário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</si>
  <si>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</si>
  <si>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</si>
  <si>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</si>
  <si>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</si>
  <si>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</si>
  <si>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</si>
  <si>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</si>
  <si>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</si>
  <si>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</si>
  <si>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</si>
  <si>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Instalação de TV fornecida pelo Banco.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</si>
  <si>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</si>
  <si>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</si>
  <si>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</si>
  <si>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</si>
  <si>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</si>
  <si>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</si>
  <si>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</si>
  <si>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</si>
  <si>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</si>
  <si>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12.</t>
  </si>
  <si>
    <t>Complementos diversos</t>
  </si>
  <si>
    <t>12.1</t>
  </si>
  <si>
    <t>12.2</t>
  </si>
  <si>
    <t>12.3</t>
  </si>
  <si>
    <t>12.4</t>
  </si>
  <si>
    <t>12.5</t>
  </si>
  <si>
    <t>12.6</t>
  </si>
  <si>
    <t>12.1.1</t>
  </si>
  <si>
    <t>12.1.2</t>
  </si>
  <si>
    <t>13.</t>
  </si>
  <si>
    <t>Limpeza</t>
  </si>
  <si>
    <t>13.1</t>
  </si>
  <si>
    <t>13.2</t>
  </si>
  <si>
    <t>13.3</t>
  </si>
  <si>
    <t>13.4</t>
  </si>
  <si>
    <t>13.5</t>
  </si>
  <si>
    <t>14.</t>
  </si>
  <si>
    <t>Prevenção contra incêndio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</si>
  <si>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</si>
  <si>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</si>
  <si>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</si>
  <si>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</si>
  <si>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</si>
  <si>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</si>
  <si>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</si>
  <si>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</si>
  <si>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</si>
  <si>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</si>
  <si>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As built</t>
  </si>
  <si>
    <t>15.1</t>
  </si>
  <si>
    <t>INFRAESTRUTURA ELÉTRICA</t>
  </si>
  <si>
    <t xml:space="preserve"> Minidisjuntor JNG 20A - Para circuitos elétricos comum dos pontos da Copa. Utilizar disjuntores reservas existentes no QGBT. Circuitos EC13 e EC33 de 20A.</t>
  </si>
  <si>
    <t>Condutor unipolar flexível  livre de halogêneo , antichama isolação p/ 750V - seção 4,0mm² - Ponto das tomadas da copa.</t>
  </si>
  <si>
    <t>Luminária de embutir para 2 lâmpadas tubulares LED T8 de 18W (4000K)/Branco Neutro/2100Lúmens, com corpo em chapa de aço tratada e pintada pelo sistema eletrostatico a pó híbrido branco. Refletor e aletas parabólicas em alumínio anodizado brilhante de alta refletância e alta pureza 99,85%. Soquete tipo push-in G-13 de engate rápido. Modelo LE 800/14A da Intral ou rigorosamente equivalente. Para instalação em forro de Gesso acartonado.</t>
  </si>
  <si>
    <t>Luminária de embutir para 2 lâmpadas tubulares LED T8 de 9W (4000K)/Branco Neutro/1050Lúmens, com corpo em chapa de aço tratada e pintada pelo sistema eletrostatico a pó híbrido branco. Refletor e aletas parabólicas em alumínio anodizado brilhante de alta refletância e alta pureza 99,85%. Soquete tipo push-in G-13 de engate rápido. Modelo LE 800/7A da Intral ou rigorosamente equivalente. Para instalação em forro de Gesso acartonado.</t>
  </si>
  <si>
    <t>Cabo  livre de halogêneo - antichama- tipo PP 3x1,5mm²/750V - Ligação das luminárias.</t>
  </si>
  <si>
    <t>Plug Macho e fêmea novo padrão - ligação luminárias.</t>
  </si>
  <si>
    <t>cj</t>
  </si>
  <si>
    <t>un.</t>
  </si>
  <si>
    <t xml:space="preserve">Espelho cego 4x2"/4x4" de pvc branco de encaixe,  sem parafusos tipo Modular Iriel Talari. </t>
  </si>
  <si>
    <t>Espelho de pvc branco 4x2" (100x50mm) sem parafusos, tipo Modular Iriel Talari e com:</t>
  </si>
  <si>
    <t xml:space="preserve">          - 01 interruptor simples +2 blocos cegos.</t>
  </si>
  <si>
    <t xml:space="preserve">          - 01 interruptor simples de embutir + 01 tomada 20A + 01 bloco cego.</t>
  </si>
  <si>
    <t xml:space="preserve">          -  02 (duas) tomada 20A novo padrão brasileiro + 01 bloco cego - Utilizar na copa.</t>
  </si>
  <si>
    <t xml:space="preserve">          - 01 tomada fêmea RJ45 + 02 blocos cegos - Para Rede WI-FI a ser fixada no forro.</t>
  </si>
  <si>
    <t>Remanejo de ponto elétrico de tomada de embutir no forro e Módulo Autonomo  115/220V com 80 Led´s, autonomia 4 horas, bateria 6V-4.5Ah, gabinete em metal, pintura epoxi ( LEITOSO)</t>
  </si>
  <si>
    <t>Interruptor 10A redondo de embutir tipo bolinha com acabamentos para instalação em móvel de madeira, para controle da iluminação da logo/dados. Referência Margirius.</t>
  </si>
  <si>
    <t>Conjunto de Bastidor, Espelho branco para 03 posições p/tres blocos com, DUAS tomadas tipo bloco NBR.20A Ref. DT.99230.20 (PRETO), mais um bloco RJ45 fêmea para instalação em painel de madeira para ponto de TV nas salas de reuniões.</t>
  </si>
  <si>
    <t>SUBTOTAL ELÉTRICO</t>
  </si>
  <si>
    <t>II</t>
  </si>
  <si>
    <t>Pontos de luz /tomadas na copa</t>
  </si>
  <si>
    <t>1.7</t>
  </si>
  <si>
    <t>1.8</t>
  </si>
  <si>
    <t>1.9</t>
  </si>
  <si>
    <t>1.10</t>
  </si>
  <si>
    <t>1.10.1</t>
  </si>
  <si>
    <t>1.10.2</t>
  </si>
  <si>
    <t>1.10.3</t>
  </si>
  <si>
    <t>1.10.4</t>
  </si>
  <si>
    <t>1.11</t>
  </si>
  <si>
    <t>Condutor unipolar flexível  livre de halogêneo , antichama isolaçao p/ 750V :</t>
  </si>
  <si>
    <t xml:space="preserve">          - seção 2,5mm² </t>
  </si>
  <si>
    <t xml:space="preserve">          - seção 4,0mm² - Ponto da nova impressora laser da sala do Apoio da Asjur.</t>
  </si>
  <si>
    <t>Disjuntores Monopolar/4,5kA, Curva "B" - 20A SIEMENS 5SL1- Para circuito das impressoras laser.</t>
  </si>
  <si>
    <t>Eletroduto ferro galvanizado semi pesado diametro 25 mm.</t>
  </si>
  <si>
    <t>Saída horizontal eletrocalha para eletrodutos1"</t>
  </si>
  <si>
    <t>Conjunto de bucha e arruela de alumínio de 1".</t>
  </si>
  <si>
    <t>Suporte Dutotec  branco Ref. DT.64444.10 p/tres blocos com, DUAS tomadas tipo bloco NBR.20A Ref. DT.99230.20 (PRETO), mais um bloco cego Ref. QM 99200.00 ou similar.</t>
  </si>
  <si>
    <t>Suporte Dutotec  branco Ref. DT.64444.10 p/tres blocos com, duas tomadas tipo bloco NBR.20A Ref. DT.99231.20 (VERMELHA), mais um bloco cego Ref. QM 99200.00 ou similar. Para instalação do ponto elétrico da impressora laser.</t>
  </si>
  <si>
    <t>Suporte branco para canaleta de aluminio p/tres blocos sendo dois blocos c/RJ.45 e mais um bloco cego. Para instalação do ponto lógico e telefônico da impressora laser.</t>
  </si>
  <si>
    <t>Suporte branco para canaleta de aluminio p/tres blocos sendo dois blocos c/RJ.45 e mais um bloco cego.</t>
  </si>
  <si>
    <t>Suporte branco para canaleta de aluminio p/tres blocos sendo três blocos c/RJ.45 Fêmea.</t>
  </si>
  <si>
    <t>Caixa de passagem c/ tampa cega tipo condulete diam 25mm</t>
  </si>
  <si>
    <t>Canaleta aluminio 73x25 dupla c/ tampa de encaixe -Branca</t>
  </si>
  <si>
    <t>Caixa de aluminio 100x100x50mm branca específica de canaleta de aluminio -73x25mm. Para utilização na parede entre Apoio Asjur e sala 1 Advogados.</t>
  </si>
  <si>
    <t>Curva horizontal 90º metálica branca especifica de canaleta de aluminio 73x25mm.</t>
  </si>
  <si>
    <t>Tampa terminal ABS Branca para canaleta de aluminio 73x25mm. Para instalação do ponto lógico e telefônico da impressora laser.</t>
  </si>
  <si>
    <t>Adaptador 3x1" para conexão canaleta de aluminio 73x25mm e eletroduto de ferro 1".</t>
  </si>
  <si>
    <t>Desmontagem e deslocamento de canaleta dutotec branca, fiação elétrica, cabos de rede UTP existentes na sala de apoio Asjur. Deslocar canaleta dutotec da ilha de 04 mesas para o fundo da sala e retornar pela parede.</t>
  </si>
  <si>
    <t>Desinstalação de 02 cabos de rede UTP existentes na sala de reuniões 2. Desenfiar os cabos até o Rack.</t>
  </si>
  <si>
    <t xml:space="preserve">Cabo UTP categoria 5e - Cabo Multilan 4 pares / 24AWG UTP cat.5e (LSZH) </t>
  </si>
  <si>
    <t>Eletroduto flexível sealtube com alma de aço de 3/4" . Utilização para instalação de Video Porteiro.</t>
  </si>
  <si>
    <t>Conector macho fixo para Eletroduto flexível sealtube com alma de aço de 3/4" . Utilização para instalação de Video Porteiro.</t>
  </si>
  <si>
    <t>Saída horizontal eletrocalha para eletrodutos 3/4"</t>
  </si>
  <si>
    <t>Video porteiro com câmera Intelbras IV 7000 HS. A ser instalado na porta de acesso do Hall 2 e ilha de 04 mesas do Apoio da Asjur.</t>
  </si>
  <si>
    <t>Fechadura Eletroímã com Sensor FS150 12V Automatiza - Kit Elite com sensor. Para utilização na porta de acesso do Hall 2.</t>
  </si>
  <si>
    <t>Instalações elétricas sala 1 advogados e apoio ASJUR</t>
  </si>
  <si>
    <t>2.1.1</t>
  </si>
  <si>
    <t>Instalações de automação (elétricas e sinal)</t>
  </si>
  <si>
    <t>2.1.1.1</t>
  </si>
  <si>
    <t>2.1.1.2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</si>
  <si>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</si>
  <si>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</si>
  <si>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</si>
  <si>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</si>
  <si>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</si>
  <si>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</si>
  <si>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</si>
  <si>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</si>
  <si>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</si>
  <si>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</si>
  <si>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</si>
  <si>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</si>
  <si>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</si>
  <si>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</si>
  <si>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</si>
  <si>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</si>
  <si>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</si>
  <si>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</si>
  <si>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</si>
  <si>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</si>
  <si>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</si>
  <si>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</si>
  <si>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</si>
  <si>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Caixa 4x4" de embutir de PVC. Para interligação da Caixa 4x4 na parede com caixa SQR Dutotec no piso.</t>
  </si>
  <si>
    <t>Eletroduto de PVC Rígido - diâmetro 20mm (3/4). Para interligação da Caixa 4x4 na parede com caixa SQR Dutotec no piso.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</si>
  <si>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(PRETO),</t>
  </si>
  <si>
    <t>Cabo unipolar tipo flexivel, livre de halogêneo, antichama, 750V, seção 2,5 mm2.</t>
  </si>
  <si>
    <t>Caixa de aluminio 100x100x50mm branca específica de canaleta de aluminio -73x25mm. Para utilização na parede entre ponto da impressora do Apoio da Asjur e ponto para Logo na Sala de Espera e no final da canaleta da sala de espera para ponto em caixa de piso para balcão.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</si>
  <si>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(PRETO). Para ponto de piso da mesa de reunião.</t>
  </si>
  <si>
    <t>Cabo  livre de halogêneo - antichama- tipo PP 3x1,5mm²/750V - Ligação das tomadas até conjunto de tomadas nas mesas.</t>
  </si>
  <si>
    <t>Plug Macho 20A/250V novo padrão - ligação extensões</t>
  </si>
  <si>
    <t>Conector Fêmea RJ45 para instalação na Mesa de Reunião. Ligação através de Patch Cord de 3m com 01 RJ 45 Macho em uma das pontas.</t>
  </si>
  <si>
    <t>Cabo UTP cat. 5e (isolamento baixa emissão de gases) LSZH para elaboração de patch cord azul 3,0 mts para interligação entre ponto da caixa de piso e RJ45 Fêmea nas caixas da Mesa de Reunião com 1 RJ45 macho na ponta e com anilha oval grip de poliamida da Hellermann com as identificações de "PLXX" e "PTXX" nas duas pontas.</t>
  </si>
  <si>
    <t>Disjuntores Monopolar/4,5kA, Curva "B" - 20A SIEMENS 5SL1- Para circuito das impressoras laser. Instalar no CD Bipartido da Automação.</t>
  </si>
  <si>
    <t>Eletroduto ferro galvanizado semi pesado diametro 25 mm. Para interligação acima do forro entre a eletrocalha e descida de canaleta dutotec do ponto da impressora.</t>
  </si>
  <si>
    <t>Adaptador 3x1" para conexão canaleta de aluminio 73x25mm e eletroduto de ferro 1". Para uso na descida do ponto da Impressora Laser.</t>
  </si>
  <si>
    <t>Canaleta aluminio 73x25 dupla c/ tampa de encaixe -Branca. Para ponto da impressora laser e acesso a caixa de piso pela parede.</t>
  </si>
  <si>
    <t>Caixa de aluminio 100x100x50mm branca específica de canaleta de aluminio -73x25mm. Para utilização na parede na descida da dutotec da impressora e espera para letreiro no Hall 2 e no final da canaleta da sala de reunião para ponto em caixa de piso.</t>
  </si>
  <si>
    <t>Curva vertical 90º metálica branca especifica de canaleta de aluminio 73x25mm.</t>
  </si>
  <si>
    <t>Instalações elétricas sala espera para balcão e logo</t>
  </si>
  <si>
    <t>2.2.1</t>
  </si>
  <si>
    <t>2.2.2</t>
  </si>
  <si>
    <t>2.2.3</t>
  </si>
  <si>
    <t>2.2.4</t>
  </si>
  <si>
    <t>2.2.5</t>
  </si>
  <si>
    <t>2.2.6</t>
  </si>
  <si>
    <t>Instalações elétricas sala de reuniões 1 e hall 2</t>
  </si>
  <si>
    <t>2.3.1</t>
  </si>
  <si>
    <t>2.3.2</t>
  </si>
  <si>
    <t>2.3.3</t>
  </si>
  <si>
    <t>2.3.4</t>
  </si>
  <si>
    <t>2.3.4.1</t>
  </si>
  <si>
    <t>2.3.4.2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</si>
  <si>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</si>
  <si>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</si>
  <si>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</si>
  <si>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</si>
  <si>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</si>
  <si>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</si>
  <si>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</si>
  <si>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</si>
  <si>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</si>
  <si>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</si>
  <si>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</si>
  <si>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</si>
  <si>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</si>
  <si>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</si>
  <si>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</si>
  <si>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</si>
  <si>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 xml:space="preserve">Condutor unipolar flexível  livre de halogêneo , antichama isolaçao p/ 750V - seção 2,5mm² </t>
  </si>
  <si>
    <t>Canaleta aluminio 73x25 dupla c/ tampa de encaixe -Branca. Para acesso a caixa de piso pela parede.</t>
  </si>
  <si>
    <t>Caixa de aluminio 100x100x50mm branca específica de canaleta de aluminio -73x25mm. Para utilização na parede e interligação ao ponto da caixa de piso.</t>
  </si>
  <si>
    <t>Tampa terminal ABS Branca para canaleta de aluminio 73x25mm. Para utilização na ponta final da canaleta dutotec da parede e interligação ao ponto da caixa de piso.</t>
  </si>
  <si>
    <t>Desmontagem de canaleta dutotec branca, fiação elétrica, cabos de rede UTP existentes junto a esquadria de alumínio preta. Pontos de rede deverão ser desenfiados até o Rack.</t>
  </si>
  <si>
    <t>Desmontagem de canaleta dutotec branca, fiação elétrica, cabos de rede UTP existentes junto a parede da ilha de 04 mesas do Apoio da Asjur. Desmontagem de 04 pontos telefônicos e de 02 pontos de rede deverão ser desenfiados até o Rack .</t>
  </si>
  <si>
    <t xml:space="preserve">Remanejo de cabos de rede UTP existentes junto a esquadria de alumínio preta para pontos da caixa de piso da mesa de reuniões 2. </t>
  </si>
  <si>
    <t>Patch Cord 2,5m (Estações de Trabalho - cor verde)</t>
  </si>
  <si>
    <t>Patch Cord 1,0m (Rack) - Cor Verde</t>
  </si>
  <si>
    <t>Patch Cord 2,5m (Estações de Trabalho) - Azul</t>
  </si>
  <si>
    <t>Patch Cord 1,0m (Rack) - Azul</t>
  </si>
  <si>
    <t>Instalações elétricas sala de reuniões  2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</si>
  <si>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</si>
  <si>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</si>
  <si>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</si>
  <si>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</si>
  <si>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</si>
  <si>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</si>
  <si>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</si>
  <si>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</si>
  <si>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</si>
  <si>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</si>
  <si>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</si>
  <si>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</si>
  <si>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</si>
  <si>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</si>
  <si>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</si>
  <si>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</si>
  <si>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</si>
  <si>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</si>
  <si>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</si>
  <si>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</si>
  <si>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SUBTOTAL AUTOMAÇÃO</t>
  </si>
  <si>
    <t>SERVIÇOS COMPLEMENTARES ELÉTRICA/AUTOMAÇÃO/TELEFÔNICO</t>
  </si>
  <si>
    <t>Asbuilts das Instalações Eletrica estabilizada, elétrica comum, Lógica, telefônica e de Alarme.</t>
  </si>
  <si>
    <t>Certificação do Cabeamento Estruturado - Categoria 5e</t>
  </si>
  <si>
    <t>Desmontagem de canaleta dutotec branca, suportes, fiação elétrica, cabos de rede UTP existentes em esquadria de alumínio na Sala de Reuniões 2.</t>
  </si>
  <si>
    <t>Remontagem de fiação elétrica, cabos de rede UTP embutidas na parede de madeira existente para o ponto da TV na sala de Reuniões 2.</t>
  </si>
  <si>
    <t>Desmontagem e remanejo de luminárias de embutir de 2x18W e 2x9W existentes e a serem definidas.</t>
  </si>
  <si>
    <t>III</t>
  </si>
  <si>
    <t>SUBTOTAL SERVIÇOS COMPLEMENTARES</t>
  </si>
  <si>
    <t>SUBTOTAL GERAL ITENS DE ELÉTRICA (II + III)</t>
  </si>
  <si>
    <t>INST. MECÂNICAS</t>
  </si>
  <si>
    <t>Executar manutenção preventiva/corretiva em condicionador de ar tipo fancoil modelo de embutir sobre o forro, substituição de filtros de ar e correias</t>
  </si>
  <si>
    <t>Executar manutenção preventiva/corretiva em condicionador de ar tipo fancolete modelo k7 hidrônico, substituição de filtros de ar</t>
  </si>
  <si>
    <t>Executar serviço de limpeza e higienização de rede de dutos de ar com elaboração de laudo de conformidade para microparticulados e emissão de ART</t>
  </si>
  <si>
    <t>IV</t>
  </si>
  <si>
    <t>1.1.1</t>
  </si>
  <si>
    <t>1.1.2</t>
  </si>
  <si>
    <t>1.1.3</t>
  </si>
  <si>
    <t>Manutenção preventiva e corretiva em sistema de ar condicionado e limpeza na rede de dutos no Jurídico SP</t>
  </si>
  <si>
    <t>Ar condicionado</t>
  </si>
  <si>
    <t>SUBTOTAL JURÍDICO</t>
  </si>
  <si>
    <t>Executar inspeção e regulagem em dampers na rede de dutos</t>
  </si>
  <si>
    <t>Andaime interno locação por dia - 3 dias</t>
  </si>
  <si>
    <t>Execução inspeção e regulagem em dampers na rede de dutos na agência São Paulo</t>
  </si>
  <si>
    <t>Rede de dutos</t>
  </si>
  <si>
    <t>SUBTOTAL AG. SÃO PAULO</t>
  </si>
  <si>
    <t>SUBTOTAL GERAL INSTALAÇÕES MECÂNICAS</t>
  </si>
  <si>
    <r>
      <t xml:space="preserve">2. ENDEREÇO DE EXECUÇÃO/ENTREGA: </t>
    </r>
    <r>
      <rPr>
        <sz val="10"/>
        <color indexed="8"/>
        <rFont val="Calibri"/>
        <family val="2"/>
      </rPr>
      <t>Av. Cidade Jardim, 400 - Conjuntos 64, 65, 66 - São Paulo/SP</t>
    </r>
  </si>
  <si>
    <r>
      <t xml:space="preserve">1. OBJETO: </t>
    </r>
    <r>
      <rPr>
        <sz val="10"/>
        <color indexed="8"/>
        <rFont val="Calibri"/>
        <family val="2"/>
        <scheme val="minor"/>
      </rPr>
      <t>MANUTENÇÃO PREDIAL E DE INFRAESTRUTURA - SALAS NO ED. DACON, 6º ANDAR - FASE II</t>
    </r>
  </si>
  <si>
    <t xml:space="preserve">CRONOGRAMA FÍSICO </t>
  </si>
  <si>
    <r>
      <t xml:space="preserve">1. OBJETO: </t>
    </r>
    <r>
      <rPr>
        <sz val="10"/>
        <color indexed="8"/>
        <rFont val="Calibri"/>
        <family val="2"/>
      </rPr>
      <t>MANUTENÇÃO PREDIAL E DE INFRAESTRUTURA - SALAS NO ED. DACON, 6º ANDAR - FASE II</t>
    </r>
  </si>
  <si>
    <t>FORRO</t>
  </si>
  <si>
    <t>PAREDES, DIVISÓRIAS E ESQUADRIAS</t>
  </si>
  <si>
    <t>SANITÁRIOS E INSTALAÇÕES</t>
  </si>
  <si>
    <t>INSTALAÇÕES MECÂNICAS - JURÍDICO</t>
  </si>
  <si>
    <t xml:space="preserve">QUINZE DIAS </t>
  </si>
  <si>
    <t>QUARENTA E CINCO DIAS</t>
  </si>
  <si>
    <t>INSTALAÇÕES MECÂNICAS - AGÊNCIA  SÃO PAULO</t>
  </si>
  <si>
    <t>PREVENÇÃO CONTRA INCÊNDIO - AS BUILT</t>
  </si>
  <si>
    <t>PERSIANAS, MOBILIÁRIO, LIMPEZA</t>
  </si>
  <si>
    <t>SERVIÇOS INICIAIS, DEMOLIÇÕES E RESÍDUOS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</si>
</sst>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[Red]#,##0.00"/>
    <numFmt numFmtId="166" formatCode="* #,##0.00\ ;\-* #,##0.00\ ;* \-#\ ;@\ "/>
    <numFmt numFmtId="167" formatCode="&quot;R$&quot;#,##0.00_);[Red]\(&quot;R$&quot;#,##0.00\)"/>
    <numFmt numFmtId="168" formatCode="mmmm\,\ yyyy;@"/>
  </numFmts>
  <fonts count="28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/>
      <right style="hair">
        <color theme="3"/>
      </right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6" fontId="17" fillId="0" borderId="0" applyBorder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23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1" applyFont="1" applyBorder="1" applyAlignment="1">
      <alignment horizontal="justify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Fill="1" applyBorder="1" applyAlignment="1" applyProtection="1">
      <alignment horizontal="justify" vertical="center" wrapText="1"/>
      <protection hidden="1"/>
    </xf>
    <xf numFmtId="0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2" xfId="0" applyFont="1" applyFill="1" applyBorder="1" applyAlignment="1" applyProtection="1">
      <alignment horizontal="right" vertical="center" wrapText="1"/>
      <protection hidden="1"/>
    </xf>
    <xf numFmtId="0" fontId="7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167" fontId="23" fillId="0" borderId="32" xfId="14" applyFont="1" applyFill="1" applyBorder="1" applyAlignment="1" applyProtection="1">
      <alignment horizontal="right"/>
      <protection hidden="1"/>
    </xf>
    <xf numFmtId="167" fontId="23" fillId="0" borderId="33" xfId="14" applyFont="1" applyFill="1" applyBorder="1" applyAlignment="1" applyProtection="1">
      <alignment horizontal="right"/>
      <protection hidden="1"/>
    </xf>
    <xf numFmtId="167" fontId="5" fillId="0" borderId="34" xfId="14" applyFont="1" applyFill="1" applyBorder="1" applyAlignment="1" applyProtection="1">
      <alignment horizontal="right" vertical="center" wrapText="1"/>
      <protection hidden="1"/>
    </xf>
    <xf numFmtId="9" fontId="23" fillId="0" borderId="35" xfId="0" applyNumberFormat="1" applyFont="1" applyFill="1" applyBorder="1" applyAlignment="1" applyProtection="1">
      <alignment horizontal="left"/>
      <protection hidden="1"/>
    </xf>
    <xf numFmtId="0" fontId="23" fillId="0" borderId="35" xfId="0" applyFont="1" applyFill="1" applyBorder="1" applyAlignment="1" applyProtection="1">
      <alignment horizontal="left"/>
      <protection hidden="1"/>
    </xf>
    <xf numFmtId="0" fontId="23" fillId="0" borderId="36" xfId="0" applyFont="1" applyFill="1" applyBorder="1" applyAlignment="1" applyProtection="1">
      <alignment horizontal="left"/>
      <protection hidden="1"/>
    </xf>
    <xf numFmtId="167" fontId="23" fillId="0" borderId="37" xfId="0" applyNumberFormat="1" applyFont="1" applyFill="1" applyBorder="1" applyAlignment="1" applyProtection="1">
      <alignment horizontal="right"/>
      <protection hidden="1"/>
    </xf>
    <xf numFmtId="2" fontId="23" fillId="0" borderId="32" xfId="15" applyNumberFormat="1" applyFont="1" applyFill="1" applyBorder="1" applyAlignment="1" applyProtection="1">
      <alignment horizontal="right"/>
      <protection hidden="1"/>
    </xf>
    <xf numFmtId="2" fontId="23" fillId="0" borderId="38" xfId="15" applyNumberFormat="1" applyFont="1" applyFill="1" applyBorder="1" applyAlignment="1" applyProtection="1">
      <alignment horizontal="right"/>
      <protection hidden="1"/>
    </xf>
    <xf numFmtId="2" fontId="23" fillId="0" borderId="33" xfId="15" applyNumberFormat="1" applyFont="1" applyFill="1" applyBorder="1" applyAlignment="1" applyProtection="1">
      <alignment horizontal="right"/>
      <protection hidden="1"/>
    </xf>
    <xf numFmtId="167" fontId="5" fillId="4" borderId="42" xfId="14" applyFont="1" applyFill="1" applyBorder="1" applyAlignment="1" applyProtection="1">
      <alignment horizontal="right" vertical="center"/>
      <protection hidden="1"/>
    </xf>
    <xf numFmtId="167" fontId="5" fillId="4" borderId="43" xfId="14" applyFont="1" applyFill="1" applyBorder="1" applyAlignment="1" applyProtection="1">
      <alignment horizontal="right" vertical="center"/>
      <protection hidden="1"/>
    </xf>
    <xf numFmtId="0" fontId="5" fillId="4" borderId="43" xfId="0" applyFont="1" applyFill="1" applyBorder="1" applyAlignment="1" applyProtection="1">
      <alignment horizontal="center" wrapText="1"/>
      <protection hidden="1"/>
    </xf>
    <xf numFmtId="167" fontId="7" fillId="2" borderId="42" xfId="14" applyFont="1" applyFill="1" applyBorder="1" applyAlignment="1" applyProtection="1">
      <alignment horizontal="right"/>
      <protection hidden="1"/>
    </xf>
    <xf numFmtId="167" fontId="7" fillId="2" borderId="43" xfId="14" applyFont="1" applyFill="1" applyBorder="1" applyAlignment="1" applyProtection="1">
      <alignment horizontal="right"/>
      <protection hidden="1"/>
    </xf>
    <xf numFmtId="167" fontId="7" fillId="2" borderId="43" xfId="14" applyFont="1" applyFill="1" applyBorder="1" applyAlignment="1" applyProtection="1">
      <alignment horizontal="right" vertical="center" wrapText="1"/>
      <protection hidden="1"/>
    </xf>
    <xf numFmtId="0" fontId="5" fillId="2" borderId="43" xfId="0" applyFont="1" applyFill="1" applyBorder="1" applyAlignment="1" applyProtection="1">
      <alignment horizontal="center" wrapText="1"/>
      <protection hidden="1"/>
    </xf>
    <xf numFmtId="0" fontId="7" fillId="2" borderId="42" xfId="16" applyNumberFormat="1" applyFont="1" applyFill="1" applyBorder="1" applyAlignment="1" applyProtection="1">
      <alignment horizontal="right" wrapText="1"/>
      <protection hidden="1"/>
    </xf>
    <xf numFmtId="0" fontId="7" fillId="2" borderId="43" xfId="16" applyNumberFormat="1" applyFont="1" applyFill="1" applyBorder="1" applyAlignment="1" applyProtection="1">
      <alignment horizontal="right" wrapText="1"/>
      <protection hidden="1"/>
    </xf>
    <xf numFmtId="165" fontId="7" fillId="2" borderId="43" xfId="14" applyNumberFormat="1" applyFont="1" applyFill="1" applyBorder="1" applyAlignment="1" applyProtection="1">
      <alignment horizontal="right" vertical="center" wrapText="1"/>
      <protection hidden="1"/>
    </xf>
    <xf numFmtId="167" fontId="7" fillId="0" borderId="42" xfId="14" applyFont="1" applyBorder="1" applyAlignment="1" applyProtection="1">
      <alignment horizontal="right"/>
      <protection hidden="1"/>
    </xf>
    <xf numFmtId="167" fontId="7" fillId="0" borderId="43" xfId="14" applyFont="1" applyBorder="1" applyAlignment="1" applyProtection="1">
      <alignment horizontal="right"/>
      <protection hidden="1"/>
    </xf>
    <xf numFmtId="1" fontId="7" fillId="2" borderId="42" xfId="14" applyNumberFormat="1" applyFont="1" applyFill="1" applyBorder="1" applyAlignment="1" applyProtection="1">
      <alignment horizontal="right"/>
      <protection hidden="1"/>
    </xf>
    <xf numFmtId="1" fontId="7" fillId="2" borderId="43" xfId="14" applyNumberFormat="1" applyFont="1" applyFill="1" applyBorder="1" applyAlignment="1" applyProtection="1">
      <alignment horizontal="right"/>
      <protection hidden="1"/>
    </xf>
    <xf numFmtId="1" fontId="7" fillId="2" borderId="43" xfId="14" applyNumberFormat="1" applyFont="1" applyFill="1" applyBorder="1" applyAlignment="1" applyProtection="1">
      <alignment horizontal="right" vertical="center" wrapText="1"/>
      <protection hidden="1"/>
    </xf>
    <xf numFmtId="167" fontId="15" fillId="0" borderId="42" xfId="14" applyFont="1" applyBorder="1" applyAlignment="1" applyProtection="1">
      <alignment horizontal="right" vertical="center"/>
      <protection hidden="1"/>
    </xf>
    <xf numFmtId="167" fontId="15" fillId="0" borderId="43" xfId="14" applyFont="1" applyBorder="1" applyAlignment="1" applyProtection="1">
      <alignment horizontal="right" vertical="center"/>
      <protection hidden="1"/>
    </xf>
    <xf numFmtId="167" fontId="15" fillId="2" borderId="43" xfId="14" applyFont="1" applyFill="1" applyBorder="1" applyAlignment="1" applyProtection="1">
      <alignment horizontal="right"/>
      <protection hidden="1"/>
    </xf>
    <xf numFmtId="0" fontId="5" fillId="0" borderId="43" xfId="0" applyFont="1" applyBorder="1" applyAlignment="1" applyProtection="1">
      <alignment horizontal="center" wrapText="1"/>
      <protection hidden="1"/>
    </xf>
    <xf numFmtId="0" fontId="7" fillId="0" borderId="42" xfId="16" applyNumberFormat="1" applyFont="1" applyBorder="1" applyAlignment="1" applyProtection="1">
      <alignment horizontal="right" vertical="center"/>
      <protection hidden="1"/>
    </xf>
    <xf numFmtId="0" fontId="7" fillId="0" borderId="43" xfId="16" applyNumberFormat="1" applyFont="1" applyBorder="1" applyAlignment="1" applyProtection="1">
      <alignment horizontal="right" vertical="center"/>
      <protection hidden="1"/>
    </xf>
    <xf numFmtId="1" fontId="15" fillId="0" borderId="43" xfId="0" applyNumberFormat="1" applyFont="1" applyBorder="1" applyProtection="1">
      <protection hidden="1"/>
    </xf>
    <xf numFmtId="2" fontId="15" fillId="0" borderId="43" xfId="0" applyNumberFormat="1" applyFont="1" applyBorder="1" applyProtection="1">
      <protection hidden="1"/>
    </xf>
    <xf numFmtId="40" fontId="7" fillId="2" borderId="42" xfId="16" applyFont="1" applyFill="1" applyBorder="1" applyAlignment="1" applyProtection="1">
      <alignment horizontal="right"/>
      <protection hidden="1"/>
    </xf>
    <xf numFmtId="38" fontId="7" fillId="2" borderId="43" xfId="16" applyNumberFormat="1" applyFont="1" applyFill="1" applyBorder="1" applyAlignment="1" applyProtection="1">
      <alignment horizontal="right"/>
      <protection hidden="1"/>
    </xf>
    <xf numFmtId="2" fontId="23" fillId="0" borderId="39" xfId="0" applyNumberFormat="1" applyFont="1" applyFill="1" applyBorder="1" applyAlignment="1" applyProtection="1">
      <alignment horizontal="center"/>
      <protection hidden="1"/>
    </xf>
    <xf numFmtId="167" fontId="7" fillId="6" borderId="42" xfId="14" applyFont="1" applyFill="1" applyBorder="1" applyAlignment="1" applyProtection="1">
      <alignment horizontal="right"/>
      <protection hidden="1"/>
    </xf>
    <xf numFmtId="167" fontId="7" fillId="6" borderId="43" xfId="14" applyFont="1" applyFill="1" applyBorder="1" applyAlignment="1" applyProtection="1">
      <alignment horizontal="right"/>
      <protection hidden="1"/>
    </xf>
    <xf numFmtId="167" fontId="7" fillId="6" borderId="43" xfId="14" applyFont="1" applyFill="1" applyBorder="1" applyAlignment="1" applyProtection="1">
      <alignment horizontal="right" vertical="center" wrapText="1"/>
      <protection hidden="1"/>
    </xf>
    <xf numFmtId="167" fontId="15" fillId="6" borderId="43" xfId="14" applyFont="1" applyFill="1" applyBorder="1" applyAlignment="1" applyProtection="1">
      <alignment horizontal="right" vertical="center"/>
      <protection hidden="1"/>
    </xf>
    <xf numFmtId="4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Fill="1" applyBorder="1" applyAlignment="1" applyProtection="1">
      <alignment horizontal="right" vertical="center" wrapText="1"/>
      <protection hidden="1"/>
    </xf>
    <xf numFmtId="9" fontId="23" fillId="0" borderId="39" xfId="0" applyNumberFormat="1" applyFont="1" applyFill="1" applyBorder="1" applyAlignment="1" applyProtection="1">
      <alignment horizontal="right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right" vertical="center" wrapText="1"/>
      <protection hidden="1"/>
    </xf>
    <xf numFmtId="0" fontId="5" fillId="0" borderId="27" xfId="0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right" vertical="center" wrapText="1"/>
      <protection hidden="1"/>
    </xf>
    <xf numFmtId="0" fontId="7" fillId="0" borderId="28" xfId="0" applyFont="1" applyFill="1" applyBorder="1" applyAlignment="1" applyProtection="1">
      <alignment horizontal="right" vertical="center" wrapText="1"/>
      <protection hidden="1"/>
    </xf>
    <xf numFmtId="0" fontId="5" fillId="0" borderId="62" xfId="0" applyFont="1" applyFill="1" applyBorder="1" applyAlignment="1" applyProtection="1">
      <alignment horizontal="right" vertical="center" wrapText="1"/>
      <protection hidden="1"/>
    </xf>
    <xf numFmtId="0" fontId="5" fillId="0" borderId="63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hidden="1"/>
    </xf>
    <xf numFmtId="0" fontId="5" fillId="0" borderId="61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1" fontId="5" fillId="2" borderId="44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3" xfId="0" applyFont="1" applyFill="1" applyBorder="1" applyAlignment="1" applyProtection="1">
      <alignment horizontal="left" vertical="center"/>
      <protection hidden="1"/>
    </xf>
    <xf numFmtId="2" fontId="5" fillId="2" borderId="46" xfId="0" applyNumberFormat="1" applyFont="1" applyFill="1" applyBorder="1" applyAlignment="1" applyProtection="1">
      <alignment horizontal="left" vertical="center" wrapText="1"/>
      <protection hidden="1"/>
    </xf>
    <xf numFmtId="2" fontId="5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5" fillId="5" borderId="50" xfId="0" applyFont="1" applyFill="1" applyBorder="1" applyAlignment="1" applyProtection="1">
      <alignment horizontal="center" vertical="center" wrapText="1"/>
      <protection hidden="1"/>
    </xf>
    <xf numFmtId="0" fontId="5" fillId="5" borderId="43" xfId="0" applyFont="1" applyFill="1" applyBorder="1" applyAlignment="1" applyProtection="1">
      <alignment horizontal="center" vertical="center" wrapText="1"/>
      <protection hidden="1"/>
    </xf>
    <xf numFmtId="0" fontId="13" fillId="5" borderId="50" xfId="0" applyFont="1" applyFill="1" applyBorder="1" applyAlignment="1" applyProtection="1">
      <alignment horizontal="center" vertical="center" wrapText="1"/>
      <protection hidden="1"/>
    </xf>
    <xf numFmtId="0" fontId="13" fillId="5" borderId="43" xfId="0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 applyProtection="1">
      <alignment horizontal="left" vertical="center" wrapText="1"/>
      <protection hidden="1"/>
    </xf>
    <xf numFmtId="0" fontId="23" fillId="0" borderId="41" xfId="0" applyFont="1" applyFill="1" applyBorder="1" applyAlignment="1" applyProtection="1">
      <alignment horizontal="left"/>
      <protection hidden="1"/>
    </xf>
    <xf numFmtId="0" fontId="23" fillId="0" borderId="40" xfId="0" applyFont="1" applyFill="1" applyBorder="1" applyAlignment="1" applyProtection="1">
      <alignment horizontal="left"/>
      <protection hidden="1"/>
    </xf>
    <xf numFmtId="0" fontId="5" fillId="4" borderId="60" xfId="0" applyFont="1" applyFill="1" applyBorder="1" applyAlignment="1" applyProtection="1">
      <alignment horizontal="center"/>
      <protection hidden="1"/>
    </xf>
    <xf numFmtId="0" fontId="5" fillId="4" borderId="59" xfId="0" applyFont="1" applyFill="1" applyBorder="1" applyAlignment="1" applyProtection="1">
      <alignment horizontal="center"/>
      <protection hidden="1"/>
    </xf>
    <xf numFmtId="0" fontId="5" fillId="4" borderId="58" xfId="0" applyFont="1" applyFill="1" applyBorder="1" applyAlignment="1" applyProtection="1">
      <alignment horizontal="center"/>
      <protection hidden="1"/>
    </xf>
    <xf numFmtId="0" fontId="26" fillId="0" borderId="57" xfId="0" applyFont="1" applyBorder="1" applyAlignment="1" applyProtection="1">
      <alignment horizontal="left" vertical="center" wrapText="1"/>
      <protection hidden="1"/>
    </xf>
    <xf numFmtId="0" fontId="26" fillId="0" borderId="56" xfId="0" applyFont="1" applyBorder="1" applyAlignment="1" applyProtection="1">
      <alignment horizontal="left" vertical="center" wrapText="1"/>
      <protection hidden="1"/>
    </xf>
    <xf numFmtId="0" fontId="26" fillId="0" borderId="55" xfId="0" applyFont="1" applyBorder="1" applyAlignment="1" applyProtection="1">
      <alignment horizontal="left" vertical="center" wrapText="1"/>
      <protection hidden="1"/>
    </xf>
    <xf numFmtId="0" fontId="23" fillId="0" borderId="54" xfId="0" applyFont="1" applyBorder="1" applyAlignment="1" applyProtection="1">
      <alignment horizontal="left" vertical="center"/>
      <protection hidden="1"/>
    </xf>
    <xf numFmtId="0" fontId="23" fillId="0" borderId="53" xfId="0" applyFont="1" applyBorder="1" applyAlignment="1" applyProtection="1">
      <alignment horizontal="left" vertical="center"/>
      <protection hidden="1"/>
    </xf>
    <xf numFmtId="0" fontId="23" fillId="0" borderId="52" xfId="0" applyFont="1" applyBorder="1" applyAlignment="1" applyProtection="1">
      <alignment horizontal="left" vertical="center"/>
      <protection hidden="1"/>
    </xf>
    <xf numFmtId="40" fontId="13" fillId="5" borderId="48" xfId="16" applyFont="1" applyFill="1" applyBorder="1" applyAlignment="1" applyProtection="1">
      <alignment horizontal="center" vertical="center" wrapText="1"/>
      <protection hidden="1"/>
    </xf>
    <xf numFmtId="40" fontId="13" fillId="5" borderId="42" xfId="16" applyFont="1" applyFill="1" applyBorder="1" applyAlignment="1" applyProtection="1">
      <alignment horizontal="center" vertical="center" wrapText="1"/>
      <protection hidden="1"/>
    </xf>
    <xf numFmtId="168" fontId="13" fillId="5" borderId="50" xfId="0" applyNumberFormat="1" applyFont="1" applyFill="1" applyBorder="1" applyAlignment="1" applyProtection="1">
      <alignment horizontal="center" vertical="center" wrapText="1"/>
      <protection hidden="1"/>
    </xf>
    <xf numFmtId="168" fontId="13" fillId="5" borderId="43" xfId="0" applyNumberFormat="1" applyFont="1" applyFill="1" applyBorder="1" applyAlignment="1" applyProtection="1">
      <alignment horizontal="center" vertical="center" wrapText="1"/>
      <protection hidden="1"/>
    </xf>
    <xf numFmtId="40" fontId="13" fillId="5" borderId="49" xfId="16" applyFont="1" applyFill="1" applyBorder="1" applyAlignment="1" applyProtection="1">
      <alignment horizontal="center" vertical="center" wrapText="1"/>
      <protection hidden="1"/>
    </xf>
    <xf numFmtId="40" fontId="13" fillId="5" borderId="47" xfId="16" applyFont="1" applyFill="1" applyBorder="1" applyAlignment="1" applyProtection="1">
      <alignment horizontal="center" vertical="center" wrapText="1"/>
      <protection hidden="1"/>
    </xf>
    <xf numFmtId="2" fontId="5" fillId="0" borderId="46" xfId="0" applyNumberFormat="1" applyFont="1" applyBorder="1" applyAlignment="1" applyProtection="1">
      <alignment horizontal="left" vertical="center" wrapText="1"/>
      <protection hidden="1"/>
    </xf>
    <xf numFmtId="2" fontId="5" fillId="0" borderId="45" xfId="0" applyNumberFormat="1" applyFont="1" applyBorder="1" applyAlignment="1" applyProtection="1">
      <alignment horizontal="left" vertical="center" wrapText="1"/>
      <protection hidden="1"/>
    </xf>
    <xf numFmtId="0" fontId="5" fillId="5" borderId="51" xfId="0" applyFont="1" applyFill="1" applyBorder="1" applyAlignment="1" applyProtection="1">
      <alignment horizontal="center" vertical="center" wrapText="1"/>
      <protection hidden="1"/>
    </xf>
    <xf numFmtId="0" fontId="5" fillId="5" borderId="44" xfId="0" applyFont="1" applyFill="1" applyBorder="1" applyAlignment="1" applyProtection="1">
      <alignment horizontal="center" vertical="center" wrapText="1"/>
      <protection hidden="1"/>
    </xf>
    <xf numFmtId="2" fontId="15" fillId="0" borderId="46" xfId="0" applyNumberFormat="1" applyFont="1" applyBorder="1" applyAlignment="1" applyProtection="1">
      <alignment horizontal="center" vertical="center"/>
      <protection hidden="1"/>
    </xf>
    <xf numFmtId="2" fontId="15" fillId="0" borderId="45" xfId="0" applyNumberFormat="1" applyFont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 wrapText="1"/>
      <protection hidden="1"/>
    </xf>
    <xf numFmtId="0" fontId="5" fillId="2" borderId="45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2" borderId="46" xfId="0" applyFont="1" applyFill="1" applyBorder="1" applyAlignment="1" applyProtection="1">
      <alignment horizontal="center" wrapText="1"/>
      <protection hidden="1"/>
    </xf>
    <xf numFmtId="0" fontId="5" fillId="2" borderId="45" xfId="0" applyFont="1" applyFill="1" applyBorder="1" applyAlignment="1" applyProtection="1">
      <alignment horizontal="center" wrapText="1"/>
      <protection hidden="1"/>
    </xf>
  </cellXfs>
  <cellStyles count="17">
    <cellStyle name="Moeda 2" xfId="1"/>
    <cellStyle name="Moeda 3" xfId="2"/>
    <cellStyle name="Moeda 4" xfId="14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Porcentagem" xfId="10" builtinId="5"/>
    <cellStyle name="Porcentagem 2" xfId="12"/>
    <cellStyle name="Porcentagem 3" xfId="15"/>
    <cellStyle name="TableStyleLight1" xfId="13"/>
    <cellStyle name="Vírgula 2" xfId="7"/>
    <cellStyle name="Vírgula 3" xfId="8"/>
    <cellStyle name="Vírgula 4" xfId="9"/>
    <cellStyle name="Vírgula 5" xfId="16"/>
  </cellStyles>
  <dxfs count="27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56"/>
  <sheetViews>
    <sheetView showGridLines="0" showRuler="0" topLeftCell="A8" zoomScaleNormal="100" zoomScaleSheetLayoutView="100" zoomScalePageLayoutView="90" workbookViewId="0">
      <selection activeCell="B8" sqref="B8"/>
    </sheetView>
  </sheetViews>
  <sheetFormatPr defaultColWidth="11.42578125" defaultRowHeight="15" x14ac:dyDescent="0.2"/>
  <cols>
    <col min="1" max="1" width="10.140625" style="15" customWidth="1"/>
    <col min="2" max="2" width="76.28515625" style="16" customWidth="1"/>
    <col min="3" max="3" width="9.7109375" style="17" customWidth="1"/>
    <col min="4" max="4" width="6.7109375" style="18" customWidth="1"/>
    <col min="5" max="7" width="11.7109375" style="19" customWidth="1"/>
    <col min="8" max="231" width="11.42578125" style="6" customWidth="1"/>
    <col min="232" max="232" width="56.28515625" style="6" customWidth="1"/>
    <col min="233" max="16384" width="11.42578125" style="6"/>
  </cols>
  <sheetData>
    <row r="1" spans="1:240" ht="15" customHeight="1" x14ac:dyDescent="0.2">
      <c r="A1" s="169" t="s">
        <v>76</v>
      </c>
      <c r="B1" s="169"/>
      <c r="C1" s="169"/>
      <c r="D1" s="169"/>
      <c r="E1" s="169"/>
      <c r="F1" s="169"/>
      <c r="G1" s="169"/>
    </row>
    <row r="2" spans="1:240" ht="15" customHeight="1" x14ac:dyDescent="0.2">
      <c r="A2" s="169"/>
      <c r="B2" s="169"/>
      <c r="C2" s="169"/>
      <c r="D2" s="169"/>
      <c r="E2" s="169"/>
      <c r="F2" s="169"/>
      <c r="G2" s="169"/>
    </row>
    <row r="3" spans="1:240" ht="13.5" customHeight="1" x14ac:dyDescent="0.2">
      <c r="A3" s="88" t="s">
        <v>106</v>
      </c>
      <c r="B3" s="87"/>
      <c r="C3" s="87"/>
      <c r="D3" s="87"/>
      <c r="E3" s="181" t="s">
        <v>16</v>
      </c>
      <c r="F3" s="181"/>
      <c r="G3" s="7">
        <f>BDI!D21</f>
        <v>0.25</v>
      </c>
    </row>
    <row r="4" spans="1:240" ht="13.5" customHeight="1" x14ac:dyDescent="0.2">
      <c r="A4" s="88" t="s">
        <v>104</v>
      </c>
      <c r="B4" s="87"/>
      <c r="C4" s="87"/>
      <c r="D4" s="87"/>
      <c r="E4" s="181" t="s">
        <v>66</v>
      </c>
      <c r="F4" s="181"/>
      <c r="G4" s="7">
        <v>1.1152</v>
      </c>
    </row>
    <row r="5" spans="1:240" ht="14.25" customHeight="1" x14ac:dyDescent="0.2">
      <c r="A5" s="88" t="s">
        <v>105</v>
      </c>
      <c r="B5" s="87"/>
      <c r="C5" s="87"/>
      <c r="D5" s="87"/>
      <c r="E5" s="182" t="s">
        <v>8</v>
      </c>
      <c r="F5" s="182"/>
      <c r="G5" s="160"/>
    </row>
    <row r="6" spans="1:240" ht="15" customHeight="1" thickBot="1" x14ac:dyDescent="0.25">
      <c r="A6" s="176"/>
      <c r="B6" s="176"/>
      <c r="C6" s="176"/>
      <c r="D6" s="176"/>
      <c r="E6" s="176"/>
      <c r="F6" s="176"/>
      <c r="G6" s="176"/>
    </row>
    <row r="7" spans="1:240" s="9" customFormat="1" ht="15.75" customHeight="1" thickBot="1" x14ac:dyDescent="0.25">
      <c r="A7" s="172" t="s">
        <v>20</v>
      </c>
      <c r="B7" s="172"/>
      <c r="C7" s="172"/>
      <c r="D7" s="172"/>
      <c r="E7" s="172"/>
      <c r="F7" s="172"/>
      <c r="G7" s="17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</row>
    <row r="8" spans="1:240" s="12" customFormat="1" ht="15" customHeight="1" x14ac:dyDescent="0.2">
      <c r="A8" s="36" t="s">
        <v>6</v>
      </c>
      <c r="B8" s="89"/>
      <c r="C8" s="36" t="s">
        <v>7</v>
      </c>
      <c r="D8" s="183"/>
      <c r="E8" s="183"/>
      <c r="F8" s="36" t="s">
        <v>13</v>
      </c>
      <c r="G8" s="161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1"/>
      <c r="AB8" s="10"/>
      <c r="AC8" s="10"/>
      <c r="AD8" s="10"/>
      <c r="AE8" s="10"/>
      <c r="AF8" s="10"/>
      <c r="AG8" s="10"/>
      <c r="AH8" s="10"/>
      <c r="AI8" s="11"/>
      <c r="AJ8" s="10"/>
      <c r="AK8" s="10"/>
      <c r="AL8" s="10"/>
      <c r="AM8" s="10"/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1"/>
      <c r="BH8" s="10"/>
      <c r="BI8" s="10"/>
      <c r="BJ8" s="10"/>
      <c r="BK8" s="10"/>
      <c r="BL8" s="10"/>
      <c r="BM8" s="10"/>
      <c r="BN8" s="10"/>
      <c r="BO8" s="11"/>
      <c r="BP8" s="10"/>
      <c r="BQ8" s="10"/>
      <c r="BR8" s="10"/>
      <c r="BS8" s="10"/>
      <c r="BT8" s="10"/>
      <c r="BU8" s="10"/>
      <c r="BV8" s="10"/>
      <c r="BW8" s="11"/>
      <c r="BX8" s="10"/>
      <c r="BY8" s="10"/>
      <c r="BZ8" s="10"/>
      <c r="CA8" s="10"/>
      <c r="CB8" s="10"/>
      <c r="CC8" s="10"/>
      <c r="CD8" s="10"/>
      <c r="CE8" s="11"/>
      <c r="CF8" s="10"/>
      <c r="CG8" s="10"/>
      <c r="CH8" s="10"/>
      <c r="CI8" s="10"/>
      <c r="CJ8" s="10"/>
      <c r="CK8" s="10"/>
      <c r="CL8" s="10"/>
      <c r="CM8" s="11"/>
      <c r="CN8" s="10"/>
      <c r="CO8" s="10"/>
      <c r="CP8" s="10"/>
      <c r="CQ8" s="10"/>
      <c r="CR8" s="10"/>
      <c r="CS8" s="10"/>
      <c r="CT8" s="10"/>
      <c r="CU8" s="11"/>
      <c r="CV8" s="10"/>
      <c r="CW8" s="10"/>
      <c r="CX8" s="10"/>
      <c r="CY8" s="10"/>
      <c r="CZ8" s="10"/>
      <c r="DA8" s="10"/>
      <c r="DB8" s="10"/>
      <c r="DC8" s="11"/>
      <c r="DD8" s="10"/>
      <c r="DE8" s="10"/>
      <c r="DF8" s="10"/>
      <c r="DG8" s="10"/>
      <c r="DH8" s="10"/>
      <c r="DI8" s="10"/>
      <c r="DJ8" s="10"/>
      <c r="DK8" s="11"/>
      <c r="DL8" s="10"/>
      <c r="DM8" s="10"/>
      <c r="DN8" s="10"/>
      <c r="DO8" s="10"/>
      <c r="DP8" s="10"/>
      <c r="DQ8" s="10"/>
      <c r="DR8" s="10"/>
      <c r="DS8" s="11"/>
      <c r="DT8" s="10"/>
      <c r="DU8" s="10"/>
      <c r="DV8" s="10"/>
      <c r="DW8" s="10"/>
      <c r="DX8" s="10"/>
      <c r="DY8" s="10"/>
      <c r="DZ8" s="10"/>
      <c r="EA8" s="11"/>
      <c r="EB8" s="10"/>
      <c r="EC8" s="10"/>
      <c r="ED8" s="10"/>
      <c r="EE8" s="10"/>
      <c r="EF8" s="10"/>
      <c r="EG8" s="10"/>
      <c r="EH8" s="10"/>
      <c r="EI8" s="11"/>
      <c r="EJ8" s="10"/>
      <c r="EK8" s="10"/>
      <c r="EL8" s="10"/>
      <c r="EM8" s="10"/>
      <c r="EN8" s="10"/>
      <c r="EO8" s="10"/>
      <c r="EP8" s="10"/>
      <c r="EQ8" s="11"/>
      <c r="ER8" s="10"/>
      <c r="ES8" s="10"/>
      <c r="ET8" s="10"/>
      <c r="EU8" s="10"/>
      <c r="EV8" s="10"/>
      <c r="EW8" s="10"/>
      <c r="EX8" s="10"/>
      <c r="EY8" s="11"/>
      <c r="EZ8" s="10"/>
      <c r="FA8" s="10"/>
      <c r="FB8" s="10"/>
      <c r="FC8" s="10"/>
      <c r="FD8" s="10"/>
      <c r="FE8" s="10"/>
      <c r="FF8" s="10"/>
      <c r="FG8" s="11"/>
      <c r="FH8" s="10"/>
      <c r="FI8" s="10"/>
      <c r="FJ8" s="10"/>
      <c r="FK8" s="10"/>
      <c r="FL8" s="10"/>
      <c r="FM8" s="10"/>
      <c r="FN8" s="10"/>
      <c r="FO8" s="11"/>
      <c r="FP8" s="10"/>
      <c r="FQ8" s="10"/>
      <c r="FR8" s="10"/>
      <c r="FS8" s="10"/>
      <c r="FT8" s="10"/>
      <c r="FU8" s="10"/>
      <c r="FV8" s="10"/>
      <c r="FW8" s="11"/>
      <c r="FX8" s="10"/>
      <c r="FY8" s="10"/>
      <c r="FZ8" s="10"/>
      <c r="GA8" s="10"/>
      <c r="GB8" s="10"/>
      <c r="GC8" s="10"/>
      <c r="GD8" s="10"/>
      <c r="GE8" s="11"/>
      <c r="GF8" s="10"/>
      <c r="GG8" s="10"/>
      <c r="GH8" s="10"/>
      <c r="GI8" s="10"/>
      <c r="GJ8" s="10"/>
      <c r="GK8" s="10"/>
      <c r="GL8" s="10"/>
      <c r="GM8" s="11"/>
      <c r="GN8" s="10"/>
      <c r="GO8" s="10"/>
      <c r="GP8" s="10"/>
      <c r="GQ8" s="10"/>
      <c r="GR8" s="10"/>
      <c r="GS8" s="10"/>
      <c r="GT8" s="10"/>
      <c r="GU8" s="11"/>
      <c r="GV8" s="10"/>
      <c r="GW8" s="10"/>
      <c r="GX8" s="10"/>
      <c r="GY8" s="10"/>
      <c r="GZ8" s="10"/>
      <c r="HA8" s="10"/>
      <c r="HB8" s="10"/>
      <c r="HC8" s="11"/>
      <c r="HD8" s="10"/>
      <c r="HE8" s="10"/>
      <c r="HF8" s="10"/>
      <c r="HG8" s="10"/>
      <c r="HH8" s="10"/>
      <c r="HI8" s="10"/>
      <c r="HJ8" s="10"/>
      <c r="HK8" s="11"/>
      <c r="HL8" s="10"/>
      <c r="HM8" s="10"/>
      <c r="HN8" s="10"/>
      <c r="HO8" s="10"/>
      <c r="HP8" s="10"/>
      <c r="HQ8" s="10"/>
      <c r="HR8" s="10"/>
      <c r="HS8" s="11"/>
      <c r="HT8" s="10"/>
      <c r="HU8" s="10"/>
      <c r="HV8" s="10"/>
      <c r="HW8" s="10"/>
      <c r="HX8" s="10"/>
      <c r="HY8" s="10"/>
      <c r="HZ8" s="10"/>
      <c r="IA8" s="11"/>
      <c r="IB8" s="10"/>
      <c r="IC8" s="10"/>
      <c r="ID8" s="10"/>
      <c r="IE8" s="10"/>
      <c r="IF8" s="10"/>
    </row>
    <row r="9" spans="1:240" s="12" customFormat="1" ht="15" customHeight="1" thickBot="1" x14ac:dyDescent="0.25">
      <c r="A9" s="37" t="s">
        <v>19</v>
      </c>
      <c r="B9" s="90"/>
      <c r="C9" s="37" t="s">
        <v>4</v>
      </c>
      <c r="D9" s="184"/>
      <c r="E9" s="184"/>
      <c r="F9" s="184"/>
      <c r="G9" s="184"/>
      <c r="H9" s="11"/>
      <c r="I9" s="10"/>
      <c r="J9" s="10"/>
      <c r="K9" s="11"/>
      <c r="L9" s="11"/>
      <c r="M9" s="10"/>
      <c r="N9" s="10"/>
      <c r="O9" s="11"/>
      <c r="P9" s="11"/>
      <c r="Q9" s="10"/>
      <c r="R9" s="10"/>
      <c r="S9" s="11"/>
      <c r="T9" s="11"/>
      <c r="U9" s="10"/>
      <c r="V9" s="10"/>
      <c r="W9" s="11"/>
      <c r="X9" s="11"/>
      <c r="Y9" s="10"/>
      <c r="Z9" s="10"/>
      <c r="AA9" s="11"/>
      <c r="AB9" s="11"/>
      <c r="AC9" s="10"/>
      <c r="AD9" s="10"/>
      <c r="AE9" s="11"/>
      <c r="AF9" s="11"/>
      <c r="AG9" s="10"/>
      <c r="AH9" s="10"/>
      <c r="AI9" s="11"/>
      <c r="AJ9" s="11"/>
      <c r="AK9" s="10"/>
      <c r="AL9" s="10"/>
      <c r="AM9" s="11"/>
      <c r="AN9" s="11"/>
      <c r="AO9" s="10"/>
      <c r="AP9" s="10"/>
      <c r="AQ9" s="11"/>
      <c r="AR9" s="11"/>
      <c r="AS9" s="10"/>
      <c r="AT9" s="10"/>
      <c r="AU9" s="11"/>
      <c r="AV9" s="11"/>
      <c r="AW9" s="10"/>
      <c r="AX9" s="10"/>
      <c r="AY9" s="11"/>
      <c r="AZ9" s="11"/>
      <c r="BA9" s="10"/>
      <c r="BB9" s="10"/>
      <c r="BC9" s="11"/>
      <c r="BD9" s="11"/>
      <c r="BE9" s="10"/>
      <c r="BF9" s="10"/>
      <c r="BG9" s="11"/>
      <c r="BH9" s="11"/>
      <c r="BI9" s="10"/>
      <c r="BJ9" s="10"/>
      <c r="BK9" s="11"/>
      <c r="BL9" s="11"/>
      <c r="BM9" s="10"/>
      <c r="BN9" s="10"/>
      <c r="BO9" s="11"/>
      <c r="BP9" s="11"/>
      <c r="BQ9" s="10"/>
      <c r="BR9" s="10"/>
      <c r="BS9" s="11"/>
      <c r="BT9" s="11"/>
      <c r="BU9" s="10"/>
      <c r="BV9" s="10"/>
      <c r="BW9" s="11"/>
      <c r="BX9" s="11"/>
      <c r="BY9" s="10"/>
      <c r="BZ9" s="10"/>
      <c r="CA9" s="11"/>
      <c r="CB9" s="11"/>
      <c r="CC9" s="10"/>
      <c r="CD9" s="10"/>
      <c r="CE9" s="11"/>
      <c r="CF9" s="11"/>
      <c r="CG9" s="10"/>
      <c r="CH9" s="10"/>
      <c r="CI9" s="11"/>
      <c r="CJ9" s="11"/>
      <c r="CK9" s="10"/>
      <c r="CL9" s="10"/>
      <c r="CM9" s="11"/>
      <c r="CN9" s="11"/>
      <c r="CO9" s="10"/>
      <c r="CP9" s="10"/>
      <c r="CQ9" s="11"/>
      <c r="CR9" s="11"/>
      <c r="CS9" s="10"/>
      <c r="CT9" s="10"/>
      <c r="CU9" s="11"/>
      <c r="CV9" s="11"/>
      <c r="CW9" s="10"/>
      <c r="CX9" s="10"/>
      <c r="CY9" s="11"/>
      <c r="CZ9" s="11"/>
      <c r="DA9" s="10"/>
      <c r="DB9" s="10"/>
      <c r="DC9" s="11"/>
      <c r="DD9" s="11"/>
      <c r="DE9" s="10"/>
      <c r="DF9" s="10"/>
      <c r="DG9" s="11"/>
      <c r="DH9" s="11"/>
      <c r="DI9" s="10"/>
      <c r="DJ9" s="10"/>
      <c r="DK9" s="11"/>
      <c r="DL9" s="11"/>
      <c r="DM9" s="10"/>
      <c r="DN9" s="10"/>
      <c r="DO9" s="11"/>
      <c r="DP9" s="11"/>
      <c r="DQ9" s="10"/>
      <c r="DR9" s="10"/>
      <c r="DS9" s="11"/>
      <c r="DT9" s="11"/>
      <c r="DU9" s="10"/>
      <c r="DV9" s="10"/>
      <c r="DW9" s="11"/>
      <c r="DX9" s="11"/>
      <c r="DY9" s="10"/>
      <c r="DZ9" s="10"/>
      <c r="EA9" s="11"/>
      <c r="EB9" s="11"/>
      <c r="EC9" s="10"/>
      <c r="ED9" s="10"/>
      <c r="EE9" s="11"/>
      <c r="EF9" s="11"/>
      <c r="EG9" s="10"/>
      <c r="EH9" s="10"/>
      <c r="EI9" s="11"/>
      <c r="EJ9" s="11"/>
      <c r="EK9" s="10"/>
      <c r="EL9" s="10"/>
      <c r="EM9" s="11"/>
      <c r="EN9" s="11"/>
      <c r="EO9" s="10"/>
      <c r="EP9" s="10"/>
      <c r="EQ9" s="11"/>
      <c r="ER9" s="11"/>
      <c r="ES9" s="10"/>
      <c r="ET9" s="10"/>
      <c r="EU9" s="11"/>
      <c r="EV9" s="11"/>
      <c r="EW9" s="10"/>
      <c r="EX9" s="10"/>
      <c r="EY9" s="11"/>
      <c r="EZ9" s="11"/>
      <c r="FA9" s="10"/>
      <c r="FB9" s="10"/>
      <c r="FC9" s="11"/>
      <c r="FD9" s="11"/>
      <c r="FE9" s="10"/>
      <c r="FF9" s="10"/>
      <c r="FG9" s="11"/>
      <c r="FH9" s="11"/>
      <c r="FI9" s="10"/>
      <c r="FJ9" s="10"/>
      <c r="FK9" s="11"/>
      <c r="FL9" s="11"/>
      <c r="FM9" s="10"/>
      <c r="FN9" s="10"/>
      <c r="FO9" s="11"/>
      <c r="FP9" s="11"/>
      <c r="FQ9" s="10"/>
      <c r="FR9" s="10"/>
      <c r="FS9" s="11"/>
      <c r="FT9" s="11"/>
      <c r="FU9" s="10"/>
      <c r="FV9" s="10"/>
      <c r="FW9" s="11"/>
      <c r="FX9" s="11"/>
      <c r="FY9" s="10"/>
      <c r="FZ9" s="10"/>
      <c r="GA9" s="11"/>
      <c r="GB9" s="11"/>
      <c r="GC9" s="10"/>
      <c r="GD9" s="10"/>
      <c r="GE9" s="11"/>
      <c r="GF9" s="11"/>
      <c r="GG9" s="10"/>
      <c r="GH9" s="10"/>
      <c r="GI9" s="11"/>
      <c r="GJ9" s="11"/>
      <c r="GK9" s="10"/>
      <c r="GL9" s="10"/>
      <c r="GM9" s="11"/>
      <c r="GN9" s="11"/>
      <c r="GO9" s="10"/>
      <c r="GP9" s="10"/>
      <c r="GQ9" s="11"/>
      <c r="GR9" s="11"/>
      <c r="GS9" s="10"/>
      <c r="GT9" s="10"/>
      <c r="GU9" s="11"/>
      <c r="GV9" s="11"/>
      <c r="GW9" s="10"/>
      <c r="GX9" s="10"/>
      <c r="GY9" s="11"/>
      <c r="GZ9" s="11"/>
      <c r="HA9" s="10"/>
      <c r="HB9" s="10"/>
      <c r="HC9" s="11"/>
      <c r="HD9" s="11"/>
      <c r="HE9" s="10"/>
      <c r="HF9" s="10"/>
      <c r="HG9" s="11"/>
      <c r="HH9" s="11"/>
      <c r="HI9" s="10"/>
      <c r="HJ9" s="10"/>
      <c r="HK9" s="11"/>
      <c r="HL9" s="11"/>
      <c r="HM9" s="10"/>
      <c r="HN9" s="10"/>
      <c r="HO9" s="11"/>
      <c r="HP9" s="11"/>
      <c r="HQ9" s="10"/>
      <c r="HR9" s="10"/>
      <c r="HS9" s="11"/>
      <c r="HT9" s="11"/>
      <c r="HU9" s="10"/>
      <c r="HV9" s="10"/>
      <c r="HW9" s="11"/>
      <c r="HX9" s="11"/>
      <c r="HY9" s="10"/>
      <c r="HZ9" s="10"/>
      <c r="IA9" s="11"/>
      <c r="IB9" s="11"/>
      <c r="IC9" s="10"/>
      <c r="ID9" s="10"/>
      <c r="IE9" s="11"/>
      <c r="IF9" s="11"/>
    </row>
    <row r="10" spans="1:240" s="9" customFormat="1" ht="15.75" thickBot="1" x14ac:dyDescent="0.25">
      <c r="A10" s="172" t="s">
        <v>21</v>
      </c>
      <c r="B10" s="172"/>
      <c r="C10" s="172"/>
      <c r="D10" s="172"/>
      <c r="E10" s="172"/>
      <c r="F10" s="172"/>
      <c r="G10" s="172"/>
      <c r="H10" s="13"/>
      <c r="I10" s="8"/>
      <c r="J10" s="8"/>
      <c r="K10" s="13"/>
      <c r="L10" s="13"/>
      <c r="M10" s="8"/>
      <c r="N10" s="8"/>
      <c r="O10" s="13"/>
      <c r="P10" s="13"/>
      <c r="Q10" s="8"/>
      <c r="R10" s="8"/>
      <c r="S10" s="13"/>
      <c r="T10" s="13"/>
      <c r="U10" s="8"/>
      <c r="V10" s="8"/>
      <c r="W10" s="13"/>
      <c r="X10" s="13"/>
      <c r="Y10" s="8"/>
      <c r="Z10" s="8"/>
      <c r="AA10" s="13"/>
      <c r="AB10" s="13"/>
      <c r="AC10" s="8"/>
      <c r="AD10" s="8"/>
      <c r="AE10" s="13"/>
      <c r="AF10" s="13"/>
      <c r="AG10" s="8"/>
      <c r="AH10" s="8"/>
      <c r="AI10" s="13"/>
      <c r="AJ10" s="13"/>
      <c r="AK10" s="8"/>
      <c r="AL10" s="8"/>
      <c r="AM10" s="13"/>
      <c r="AN10" s="13"/>
      <c r="AO10" s="8"/>
      <c r="AP10" s="8"/>
      <c r="AQ10" s="13"/>
      <c r="AR10" s="13"/>
      <c r="AS10" s="8"/>
      <c r="AT10" s="8"/>
      <c r="AU10" s="13"/>
      <c r="AV10" s="13"/>
      <c r="AW10" s="8"/>
      <c r="AX10" s="8"/>
      <c r="AY10" s="13"/>
      <c r="AZ10" s="13"/>
      <c r="BA10" s="8"/>
      <c r="BB10" s="8"/>
      <c r="BC10" s="13"/>
      <c r="BD10" s="13"/>
      <c r="BE10" s="8"/>
      <c r="BF10" s="8"/>
      <c r="BG10" s="13"/>
      <c r="BH10" s="13"/>
      <c r="BI10" s="8"/>
      <c r="BJ10" s="8"/>
      <c r="BK10" s="13"/>
      <c r="BL10" s="13"/>
      <c r="BM10" s="8"/>
      <c r="BN10" s="8"/>
      <c r="BO10" s="13"/>
      <c r="BP10" s="13"/>
      <c r="BQ10" s="8"/>
      <c r="BR10" s="8"/>
      <c r="BS10" s="13"/>
      <c r="BT10" s="13"/>
      <c r="BU10" s="8"/>
      <c r="BV10" s="8"/>
      <c r="BW10" s="13"/>
      <c r="BX10" s="13"/>
      <c r="BY10" s="8"/>
      <c r="BZ10" s="8"/>
      <c r="CA10" s="13"/>
      <c r="CB10" s="13"/>
      <c r="CC10" s="8"/>
      <c r="CD10" s="8"/>
      <c r="CE10" s="13"/>
      <c r="CF10" s="13"/>
      <c r="CG10" s="8"/>
      <c r="CH10" s="8"/>
      <c r="CI10" s="13"/>
      <c r="CJ10" s="13"/>
      <c r="CK10" s="8"/>
      <c r="CL10" s="8"/>
      <c r="CM10" s="13"/>
      <c r="CN10" s="13"/>
      <c r="CO10" s="8"/>
      <c r="CP10" s="8"/>
      <c r="CQ10" s="13"/>
      <c r="CR10" s="13"/>
      <c r="CS10" s="8"/>
      <c r="CT10" s="8"/>
      <c r="CU10" s="13"/>
      <c r="CV10" s="13"/>
      <c r="CW10" s="8"/>
      <c r="CX10" s="8"/>
      <c r="CY10" s="13"/>
      <c r="CZ10" s="13"/>
      <c r="DA10" s="8"/>
      <c r="DB10" s="8"/>
      <c r="DC10" s="13"/>
      <c r="DD10" s="13"/>
      <c r="DE10" s="8"/>
      <c r="DF10" s="8"/>
      <c r="DG10" s="13"/>
      <c r="DH10" s="13"/>
      <c r="DI10" s="8"/>
      <c r="DJ10" s="8"/>
      <c r="DK10" s="13"/>
      <c r="DL10" s="13"/>
      <c r="DM10" s="8"/>
      <c r="DN10" s="8"/>
      <c r="DO10" s="13"/>
      <c r="DP10" s="13"/>
      <c r="DQ10" s="8"/>
      <c r="DR10" s="8"/>
      <c r="DS10" s="13"/>
      <c r="DT10" s="13"/>
      <c r="DU10" s="8"/>
      <c r="DV10" s="8"/>
      <c r="DW10" s="13"/>
      <c r="DX10" s="13"/>
      <c r="DY10" s="8"/>
      <c r="DZ10" s="8"/>
      <c r="EA10" s="13"/>
      <c r="EB10" s="13"/>
      <c r="EC10" s="8"/>
      <c r="ED10" s="8"/>
      <c r="EE10" s="13"/>
      <c r="EF10" s="13"/>
      <c r="EG10" s="8"/>
      <c r="EH10" s="8"/>
      <c r="EI10" s="13"/>
      <c r="EJ10" s="13"/>
      <c r="EK10" s="8"/>
      <c r="EL10" s="8"/>
      <c r="EM10" s="13"/>
      <c r="EN10" s="13"/>
      <c r="EO10" s="8"/>
      <c r="EP10" s="8"/>
      <c r="EQ10" s="13"/>
      <c r="ER10" s="13"/>
      <c r="ES10" s="8"/>
      <c r="ET10" s="8"/>
      <c r="EU10" s="13"/>
      <c r="EV10" s="13"/>
      <c r="EW10" s="8"/>
      <c r="EX10" s="8"/>
      <c r="EY10" s="13"/>
      <c r="EZ10" s="13"/>
      <c r="FA10" s="8"/>
      <c r="FB10" s="8"/>
      <c r="FC10" s="13"/>
      <c r="FD10" s="13"/>
      <c r="FE10" s="8"/>
      <c r="FF10" s="8"/>
      <c r="FG10" s="13"/>
      <c r="FH10" s="13"/>
      <c r="FI10" s="8"/>
      <c r="FJ10" s="8"/>
      <c r="FK10" s="13"/>
      <c r="FL10" s="13"/>
      <c r="FM10" s="8"/>
      <c r="FN10" s="8"/>
      <c r="FO10" s="13"/>
      <c r="FP10" s="13"/>
      <c r="FQ10" s="8"/>
      <c r="FR10" s="8"/>
      <c r="FS10" s="13"/>
      <c r="FT10" s="13"/>
      <c r="FU10" s="8"/>
      <c r="FV10" s="8"/>
      <c r="FW10" s="13"/>
      <c r="FX10" s="13"/>
      <c r="FY10" s="8"/>
      <c r="FZ10" s="8"/>
      <c r="GA10" s="13"/>
      <c r="GB10" s="13"/>
      <c r="GC10" s="8"/>
      <c r="GD10" s="8"/>
      <c r="GE10" s="13"/>
      <c r="GF10" s="13"/>
      <c r="GG10" s="8"/>
      <c r="GH10" s="8"/>
      <c r="GI10" s="13"/>
      <c r="GJ10" s="13"/>
      <c r="GK10" s="8"/>
      <c r="GL10" s="8"/>
      <c r="GM10" s="13"/>
      <c r="GN10" s="13"/>
      <c r="GO10" s="8"/>
      <c r="GP10" s="8"/>
      <c r="GQ10" s="13"/>
      <c r="GR10" s="13"/>
      <c r="GS10" s="8"/>
      <c r="GT10" s="8"/>
      <c r="GU10" s="13"/>
      <c r="GV10" s="13"/>
      <c r="GW10" s="8"/>
      <c r="GX10" s="8"/>
      <c r="GY10" s="13"/>
      <c r="GZ10" s="13"/>
      <c r="HA10" s="8"/>
      <c r="HB10" s="8"/>
      <c r="HC10" s="13"/>
      <c r="HD10" s="13"/>
      <c r="HE10" s="8"/>
      <c r="HF10" s="8"/>
      <c r="HG10" s="13"/>
      <c r="HH10" s="13"/>
      <c r="HI10" s="8"/>
      <c r="HJ10" s="8"/>
      <c r="HK10" s="13"/>
      <c r="HL10" s="13"/>
      <c r="HM10" s="8"/>
      <c r="HN10" s="8"/>
      <c r="HO10" s="13"/>
      <c r="HP10" s="13"/>
      <c r="HQ10" s="8"/>
      <c r="HR10" s="8"/>
      <c r="HS10" s="13"/>
      <c r="HT10" s="13"/>
      <c r="HU10" s="8"/>
      <c r="HV10" s="8"/>
      <c r="HW10" s="13"/>
      <c r="HX10" s="13"/>
      <c r="HY10" s="8"/>
      <c r="HZ10" s="8"/>
      <c r="IA10" s="13"/>
      <c r="IB10" s="13"/>
      <c r="IC10" s="8"/>
      <c r="ID10" s="8"/>
      <c r="IE10" s="13"/>
      <c r="IF10" s="13"/>
    </row>
    <row r="11" spans="1:240" ht="14.45" customHeight="1" x14ac:dyDescent="0.2">
      <c r="A11" s="53" t="s">
        <v>17</v>
      </c>
      <c r="B11" s="54" t="s">
        <v>18</v>
      </c>
      <c r="C11" s="55"/>
      <c r="D11" s="56"/>
      <c r="E11" s="57"/>
      <c r="F11" s="57"/>
      <c r="G11" s="57"/>
    </row>
    <row r="12" spans="1:240" s="9" customFormat="1" ht="14.45" customHeight="1" x14ac:dyDescent="0.2">
      <c r="A12" s="170" t="s">
        <v>9</v>
      </c>
      <c r="B12" s="170" t="s">
        <v>0</v>
      </c>
      <c r="C12" s="173" t="s">
        <v>1</v>
      </c>
      <c r="D12" s="170" t="s">
        <v>2</v>
      </c>
      <c r="E12" s="175" t="s">
        <v>53</v>
      </c>
      <c r="F12" s="175"/>
      <c r="G12" s="167" t="s">
        <v>44</v>
      </c>
    </row>
    <row r="13" spans="1:240" s="9" customFormat="1" ht="15.75" customHeight="1" x14ac:dyDescent="0.2">
      <c r="A13" s="171"/>
      <c r="B13" s="171"/>
      <c r="C13" s="174"/>
      <c r="D13" s="171"/>
      <c r="E13" s="97" t="s">
        <v>3</v>
      </c>
      <c r="F13" s="97" t="s">
        <v>5</v>
      </c>
      <c r="G13" s="168"/>
    </row>
    <row r="14" spans="1:240" x14ac:dyDescent="0.2">
      <c r="A14" s="39" t="s">
        <v>10</v>
      </c>
      <c r="B14" s="40" t="s">
        <v>11</v>
      </c>
      <c r="C14" s="41"/>
      <c r="D14" s="42"/>
      <c r="E14" s="98"/>
      <c r="F14" s="98"/>
      <c r="G14" s="43"/>
    </row>
    <row r="15" spans="1:240" x14ac:dyDescent="0.2">
      <c r="A15" s="47" t="s">
        <v>55</v>
      </c>
      <c r="B15" s="48" t="s">
        <v>107</v>
      </c>
      <c r="C15" s="49"/>
      <c r="D15" s="50"/>
      <c r="E15" s="99"/>
      <c r="F15" s="99"/>
      <c r="G15" s="46"/>
    </row>
    <row r="16" spans="1:240" x14ac:dyDescent="0.2">
      <c r="A16" s="93" t="s">
        <v>14</v>
      </c>
      <c r="B16" s="94" t="s">
        <v>108</v>
      </c>
      <c r="C16" s="91">
        <v>20</v>
      </c>
      <c r="D16" s="92" t="s">
        <v>109</v>
      </c>
      <c r="E16" s="100" t="s">
        <v>61</v>
      </c>
      <c r="F16" s="162"/>
      <c r="G16" s="46">
        <f t="shared" ref="G16:G20" si="0">TRUNC((SUMPRODUCT(E16:F16)*C16),2)</f>
        <v>0</v>
      </c>
    </row>
    <row r="17" spans="1:7" x14ac:dyDescent="0.2">
      <c r="A17" s="102" t="s">
        <v>15</v>
      </c>
      <c r="B17" s="103" t="s">
        <v>211</v>
      </c>
      <c r="C17" s="51"/>
      <c r="D17" s="52"/>
      <c r="E17" s="101"/>
      <c r="F17" s="101"/>
      <c r="G17" s="46"/>
    </row>
    <row r="18" spans="1:7" x14ac:dyDescent="0.2">
      <c r="A18" s="93" t="s">
        <v>212</v>
      </c>
      <c r="B18" s="94" t="s">
        <v>110</v>
      </c>
      <c r="C18" s="51">
        <v>10</v>
      </c>
      <c r="D18" s="52" t="s">
        <v>56</v>
      </c>
      <c r="E18" s="101" t="s">
        <v>61</v>
      </c>
      <c r="F18" s="163"/>
      <c r="G18" s="46">
        <f t="shared" si="0"/>
        <v>0</v>
      </c>
    </row>
    <row r="19" spans="1:7" x14ac:dyDescent="0.2">
      <c r="A19" s="93" t="s">
        <v>213</v>
      </c>
      <c r="B19" s="94" t="s">
        <v>111</v>
      </c>
      <c r="C19" s="51">
        <v>1</v>
      </c>
      <c r="D19" s="52" t="s">
        <v>58</v>
      </c>
      <c r="E19" s="101" t="s">
        <v>61</v>
      </c>
      <c r="F19" s="163"/>
      <c r="G19" s="46">
        <f t="shared" si="0"/>
        <v>0</v>
      </c>
    </row>
    <row r="20" spans="1:7" x14ac:dyDescent="0.2">
      <c r="A20" s="93" t="s">
        <v>214</v>
      </c>
      <c r="B20" s="94" t="s">
        <v>112</v>
      </c>
      <c r="C20" s="51">
        <v>100</v>
      </c>
      <c r="D20" s="52" t="s">
        <v>56</v>
      </c>
      <c r="E20" s="101" t="s">
        <v>61</v>
      </c>
      <c r="F20" s="163"/>
      <c r="G20" s="46">
        <f t="shared" si="0"/>
        <v>0</v>
      </c>
    </row>
    <row r="21" spans="1:7" s="14" customFormat="1" ht="25.5" x14ac:dyDescent="0.2">
      <c r="A21" s="93" t="s">
        <v>215</v>
      </c>
      <c r="B21" s="94" t="s">
        <v>113</v>
      </c>
      <c r="C21" s="91">
        <v>20</v>
      </c>
      <c r="D21" s="92" t="s">
        <v>56</v>
      </c>
      <c r="E21" s="100" t="s">
        <v>61</v>
      </c>
      <c r="F21" s="162"/>
      <c r="G21" s="46">
        <f>TRUNC((SUMPRODUCT(E21:F21)*C21),2)</f>
        <v>0</v>
      </c>
    </row>
    <row r="22" spans="1:7" s="14" customFormat="1" x14ac:dyDescent="0.2">
      <c r="A22" s="93" t="s">
        <v>216</v>
      </c>
      <c r="B22" s="94" t="s">
        <v>114</v>
      </c>
      <c r="C22" s="91">
        <v>20</v>
      </c>
      <c r="D22" s="92" t="s">
        <v>56</v>
      </c>
      <c r="E22" s="100" t="s">
        <v>61</v>
      </c>
      <c r="F22" s="162"/>
      <c r="G22" s="46">
        <f t="shared" ref="G22:G63" si="1">TRUNC((SUMPRODUCT(E22:F22)*C22),2)</f>
        <v>0</v>
      </c>
    </row>
    <row r="23" spans="1:7" s="14" customFormat="1" x14ac:dyDescent="0.2">
      <c r="A23" s="93" t="s">
        <v>217</v>
      </c>
      <c r="B23" s="94" t="s">
        <v>115</v>
      </c>
      <c r="C23" s="91">
        <v>6</v>
      </c>
      <c r="D23" s="92" t="s">
        <v>56</v>
      </c>
      <c r="E23" s="100" t="s">
        <v>61</v>
      </c>
      <c r="F23" s="162"/>
      <c r="G23" s="46">
        <f t="shared" si="1"/>
        <v>0</v>
      </c>
    </row>
    <row r="24" spans="1:7" s="14" customFormat="1" ht="25.5" x14ac:dyDescent="0.2">
      <c r="A24" s="93" t="s">
        <v>218</v>
      </c>
      <c r="B24" s="94" t="s">
        <v>116</v>
      </c>
      <c r="C24" s="91">
        <v>35</v>
      </c>
      <c r="D24" s="92" t="s">
        <v>67</v>
      </c>
      <c r="E24" s="100" t="s">
        <v>61</v>
      </c>
      <c r="F24" s="162"/>
      <c r="G24" s="46">
        <f t="shared" si="1"/>
        <v>0</v>
      </c>
    </row>
    <row r="25" spans="1:7" s="14" customFormat="1" x14ac:dyDescent="0.2">
      <c r="A25" s="93" t="s">
        <v>219</v>
      </c>
      <c r="B25" s="94" t="s">
        <v>117</v>
      </c>
      <c r="C25" s="91">
        <v>10</v>
      </c>
      <c r="D25" s="92" t="s">
        <v>67</v>
      </c>
      <c r="E25" s="100" t="s">
        <v>61</v>
      </c>
      <c r="F25" s="162"/>
      <c r="G25" s="46">
        <f t="shared" si="1"/>
        <v>0</v>
      </c>
    </row>
    <row r="26" spans="1:7" s="14" customFormat="1" ht="25.5" x14ac:dyDescent="0.2">
      <c r="A26" s="93" t="s">
        <v>220</v>
      </c>
      <c r="B26" s="94" t="s">
        <v>118</v>
      </c>
      <c r="C26" s="91">
        <v>1</v>
      </c>
      <c r="D26" s="92" t="s">
        <v>119</v>
      </c>
      <c r="E26" s="100" t="s">
        <v>61</v>
      </c>
      <c r="F26" s="162"/>
      <c r="G26" s="46">
        <f t="shared" si="1"/>
        <v>0</v>
      </c>
    </row>
    <row r="27" spans="1:7" x14ac:dyDescent="0.2">
      <c r="A27" s="93" t="s">
        <v>221</v>
      </c>
      <c r="B27" s="94" t="s">
        <v>120</v>
      </c>
      <c r="C27" s="91">
        <v>3</v>
      </c>
      <c r="D27" s="92" t="s">
        <v>58</v>
      </c>
      <c r="E27" s="100" t="s">
        <v>61</v>
      </c>
      <c r="F27" s="162"/>
      <c r="G27" s="46">
        <f t="shared" si="1"/>
        <v>0</v>
      </c>
    </row>
    <row r="28" spans="1:7" x14ac:dyDescent="0.2">
      <c r="A28" s="93" t="s">
        <v>222</v>
      </c>
      <c r="B28" s="94" t="s">
        <v>121</v>
      </c>
      <c r="C28" s="91">
        <v>3</v>
      </c>
      <c r="D28" s="92" t="s">
        <v>58</v>
      </c>
      <c r="E28" s="100" t="s">
        <v>61</v>
      </c>
      <c r="F28" s="162"/>
      <c r="G28" s="46">
        <f t="shared" si="1"/>
        <v>0</v>
      </c>
    </row>
    <row r="29" spans="1:7" s="14" customFormat="1" x14ac:dyDescent="0.2">
      <c r="A29" s="93" t="s">
        <v>223</v>
      </c>
      <c r="B29" s="94" t="s">
        <v>122</v>
      </c>
      <c r="C29" s="91">
        <v>10</v>
      </c>
      <c r="D29" s="92" t="s">
        <v>119</v>
      </c>
      <c r="E29" s="100" t="s">
        <v>61</v>
      </c>
      <c r="F29" s="162"/>
      <c r="G29" s="46">
        <f t="shared" si="1"/>
        <v>0</v>
      </c>
    </row>
    <row r="30" spans="1:7" x14ac:dyDescent="0.2">
      <c r="A30" s="93" t="s">
        <v>224</v>
      </c>
      <c r="B30" s="94" t="s">
        <v>123</v>
      </c>
      <c r="C30" s="91">
        <v>10</v>
      </c>
      <c r="D30" s="92" t="s">
        <v>119</v>
      </c>
      <c r="E30" s="100" t="s">
        <v>61</v>
      </c>
      <c r="F30" s="162"/>
      <c r="G30" s="46">
        <f t="shared" si="1"/>
        <v>0</v>
      </c>
    </row>
    <row r="31" spans="1:7" ht="25.5" x14ac:dyDescent="0.2">
      <c r="A31" s="93" t="s">
        <v>225</v>
      </c>
      <c r="B31" s="94" t="s">
        <v>124</v>
      </c>
      <c r="C31" s="91">
        <v>5</v>
      </c>
      <c r="D31" s="52" t="s">
        <v>119</v>
      </c>
      <c r="E31" s="100" t="s">
        <v>61</v>
      </c>
      <c r="F31" s="162"/>
      <c r="G31" s="46">
        <f t="shared" si="1"/>
        <v>0</v>
      </c>
    </row>
    <row r="32" spans="1:7" x14ac:dyDescent="0.2">
      <c r="A32" s="93" t="s">
        <v>226</v>
      </c>
      <c r="B32" s="94" t="s">
        <v>125</v>
      </c>
      <c r="C32" s="91">
        <v>15</v>
      </c>
      <c r="D32" s="52" t="s">
        <v>119</v>
      </c>
      <c r="E32" s="100" t="s">
        <v>61</v>
      </c>
      <c r="F32" s="162"/>
      <c r="G32" s="46">
        <f t="shared" si="1"/>
        <v>0</v>
      </c>
    </row>
    <row r="33" spans="1:8" x14ac:dyDescent="0.2">
      <c r="A33" s="93" t="s">
        <v>227</v>
      </c>
      <c r="B33" s="94" t="s">
        <v>126</v>
      </c>
      <c r="C33" s="91">
        <v>1</v>
      </c>
      <c r="D33" s="92" t="s">
        <v>127</v>
      </c>
      <c r="E33" s="162"/>
      <c r="F33" s="162"/>
      <c r="G33" s="46">
        <f t="shared" si="1"/>
        <v>0</v>
      </c>
    </row>
    <row r="34" spans="1:8" s="14" customFormat="1" x14ac:dyDescent="0.2">
      <c r="A34" s="95" t="s">
        <v>81</v>
      </c>
      <c r="B34" s="96" t="s">
        <v>228</v>
      </c>
      <c r="C34" s="51"/>
      <c r="D34" s="52"/>
      <c r="E34" s="101"/>
      <c r="F34" s="101"/>
      <c r="G34" s="46"/>
      <c r="H34" s="9"/>
    </row>
    <row r="35" spans="1:8" s="14" customFormat="1" x14ac:dyDescent="0.2">
      <c r="A35" s="93" t="s">
        <v>59</v>
      </c>
      <c r="B35" s="45" t="s">
        <v>128</v>
      </c>
      <c r="C35" s="91">
        <v>10</v>
      </c>
      <c r="D35" s="92" t="s">
        <v>56</v>
      </c>
      <c r="E35" s="163"/>
      <c r="F35" s="163"/>
      <c r="G35" s="46">
        <f t="shared" si="1"/>
        <v>0</v>
      </c>
    </row>
    <row r="36" spans="1:8" s="14" customFormat="1" x14ac:dyDescent="0.2">
      <c r="A36" s="93" t="s">
        <v>84</v>
      </c>
      <c r="B36" s="45" t="s">
        <v>129</v>
      </c>
      <c r="C36" s="91">
        <v>4</v>
      </c>
      <c r="D36" s="92" t="s">
        <v>58</v>
      </c>
      <c r="E36" s="163"/>
      <c r="F36" s="163"/>
      <c r="G36" s="46">
        <f t="shared" si="1"/>
        <v>0</v>
      </c>
    </row>
    <row r="37" spans="1:8" s="14" customFormat="1" x14ac:dyDescent="0.2">
      <c r="A37" s="95" t="s">
        <v>82</v>
      </c>
      <c r="B37" s="96" t="s">
        <v>229</v>
      </c>
      <c r="C37" s="91"/>
      <c r="D37" s="92"/>
      <c r="E37" s="101"/>
      <c r="F37" s="101"/>
      <c r="G37" s="46"/>
    </row>
    <row r="38" spans="1:8" s="14" customFormat="1" x14ac:dyDescent="0.2">
      <c r="A38" s="93" t="s">
        <v>68</v>
      </c>
      <c r="B38" s="94" t="s">
        <v>237</v>
      </c>
      <c r="C38" s="51"/>
      <c r="D38" s="52"/>
      <c r="E38" s="101"/>
      <c r="F38" s="101"/>
      <c r="G38" s="46"/>
      <c r="H38" s="9"/>
    </row>
    <row r="39" spans="1:8" s="14" customFormat="1" ht="25.5" x14ac:dyDescent="0.2">
      <c r="A39" s="93" t="s">
        <v>230</v>
      </c>
      <c r="B39" s="45" t="s">
        <v>131</v>
      </c>
      <c r="C39" s="91">
        <v>8</v>
      </c>
      <c r="D39" s="92" t="s">
        <v>56</v>
      </c>
      <c r="E39" s="163"/>
      <c r="F39" s="163"/>
      <c r="G39" s="46">
        <f t="shared" si="1"/>
        <v>0</v>
      </c>
    </row>
    <row r="40" spans="1:8" s="14" customFormat="1" ht="25.5" x14ac:dyDescent="0.2">
      <c r="A40" s="93" t="s">
        <v>231</v>
      </c>
      <c r="B40" s="45" t="s">
        <v>132</v>
      </c>
      <c r="C40" s="91">
        <v>110</v>
      </c>
      <c r="D40" s="92" t="s">
        <v>56</v>
      </c>
      <c r="E40" s="163"/>
      <c r="F40" s="163"/>
      <c r="G40" s="46">
        <f t="shared" si="1"/>
        <v>0</v>
      </c>
    </row>
    <row r="41" spans="1:8" s="14" customFormat="1" ht="25.5" x14ac:dyDescent="0.2">
      <c r="A41" s="93" t="s">
        <v>232</v>
      </c>
      <c r="B41" s="45" t="s">
        <v>133</v>
      </c>
      <c r="C41" s="91">
        <v>15</v>
      </c>
      <c r="D41" s="92" t="s">
        <v>56</v>
      </c>
      <c r="E41" s="163"/>
      <c r="F41" s="163"/>
      <c r="G41" s="46">
        <f t="shared" si="1"/>
        <v>0</v>
      </c>
    </row>
    <row r="42" spans="1:8" s="14" customFormat="1" ht="25.5" x14ac:dyDescent="0.2">
      <c r="A42" s="93" t="s">
        <v>233</v>
      </c>
      <c r="B42" s="94" t="s">
        <v>134</v>
      </c>
      <c r="C42" s="91">
        <v>130</v>
      </c>
      <c r="D42" s="52" t="s">
        <v>56</v>
      </c>
      <c r="E42" s="162"/>
      <c r="F42" s="162"/>
      <c r="G42" s="46">
        <f t="shared" si="1"/>
        <v>0</v>
      </c>
    </row>
    <row r="43" spans="1:8" ht="25.5" x14ac:dyDescent="0.2">
      <c r="A43" s="93" t="s">
        <v>234</v>
      </c>
      <c r="B43" s="94" t="s">
        <v>135</v>
      </c>
      <c r="C43" s="91">
        <v>20</v>
      </c>
      <c r="D43" s="52" t="s">
        <v>56</v>
      </c>
      <c r="E43" s="162"/>
      <c r="F43" s="162"/>
      <c r="G43" s="46">
        <f t="shared" si="1"/>
        <v>0</v>
      </c>
    </row>
    <row r="44" spans="1:8" s="14" customFormat="1" x14ac:dyDescent="0.2">
      <c r="A44" s="93" t="s">
        <v>235</v>
      </c>
      <c r="B44" s="94" t="s">
        <v>136</v>
      </c>
      <c r="C44" s="91">
        <v>8.5</v>
      </c>
      <c r="D44" s="52" t="s">
        <v>67</v>
      </c>
      <c r="E44" s="162"/>
      <c r="F44" s="162"/>
      <c r="G44" s="46">
        <f t="shared" si="1"/>
        <v>0</v>
      </c>
    </row>
    <row r="45" spans="1:8" s="14" customFormat="1" x14ac:dyDescent="0.2">
      <c r="A45" s="93" t="s">
        <v>75</v>
      </c>
      <c r="B45" s="94" t="s">
        <v>236</v>
      </c>
      <c r="C45" s="91"/>
      <c r="D45" s="52"/>
      <c r="E45" s="100"/>
      <c r="F45" s="100"/>
      <c r="G45" s="46"/>
    </row>
    <row r="46" spans="1:8" s="14" customFormat="1" x14ac:dyDescent="0.2">
      <c r="A46" s="93" t="s">
        <v>238</v>
      </c>
      <c r="B46" s="94" t="s">
        <v>137</v>
      </c>
      <c r="C46" s="91">
        <v>90</v>
      </c>
      <c r="D46" s="92" t="s">
        <v>67</v>
      </c>
      <c r="E46" s="162"/>
      <c r="F46" s="162"/>
      <c r="G46" s="46">
        <f t="shared" si="1"/>
        <v>0</v>
      </c>
    </row>
    <row r="47" spans="1:8" s="14" customFormat="1" x14ac:dyDescent="0.2">
      <c r="A47" s="102" t="s">
        <v>83</v>
      </c>
      <c r="B47" s="103" t="s">
        <v>239</v>
      </c>
      <c r="C47" s="91"/>
      <c r="D47" s="92"/>
      <c r="E47" s="100"/>
      <c r="F47" s="100"/>
      <c r="G47" s="46"/>
    </row>
    <row r="48" spans="1:8" s="14" customFormat="1" x14ac:dyDescent="0.2">
      <c r="A48" s="93" t="s">
        <v>60</v>
      </c>
      <c r="B48" s="94" t="s">
        <v>138</v>
      </c>
      <c r="C48" s="91">
        <v>10</v>
      </c>
      <c r="D48" s="92" t="s">
        <v>56</v>
      </c>
      <c r="E48" s="162"/>
      <c r="F48" s="162"/>
      <c r="G48" s="46">
        <f t="shared" si="1"/>
        <v>0</v>
      </c>
    </row>
    <row r="49" spans="1:7" s="14" customFormat="1" x14ac:dyDescent="0.2">
      <c r="A49" s="93" t="s">
        <v>240</v>
      </c>
      <c r="B49" s="94" t="s">
        <v>139</v>
      </c>
      <c r="C49" s="91">
        <v>50</v>
      </c>
      <c r="D49" s="92" t="s">
        <v>56</v>
      </c>
      <c r="E49" s="162"/>
      <c r="F49" s="162"/>
      <c r="G49" s="46">
        <f t="shared" si="1"/>
        <v>0</v>
      </c>
    </row>
    <row r="50" spans="1:7" s="14" customFormat="1" x14ac:dyDescent="0.2">
      <c r="A50" s="93" t="s">
        <v>241</v>
      </c>
      <c r="B50" s="94" t="s">
        <v>140</v>
      </c>
      <c r="C50" s="91">
        <v>10</v>
      </c>
      <c r="D50" s="92" t="s">
        <v>56</v>
      </c>
      <c r="E50" s="162"/>
      <c r="F50" s="162"/>
      <c r="G50" s="46">
        <f t="shared" si="1"/>
        <v>0</v>
      </c>
    </row>
    <row r="51" spans="1:7" s="14" customFormat="1" x14ac:dyDescent="0.2">
      <c r="A51" s="93" t="s">
        <v>242</v>
      </c>
      <c r="B51" s="94" t="s">
        <v>141</v>
      </c>
      <c r="C51" s="91">
        <v>70</v>
      </c>
      <c r="D51" s="92" t="s">
        <v>56</v>
      </c>
      <c r="E51" s="162"/>
      <c r="F51" s="162"/>
      <c r="G51" s="46">
        <f t="shared" si="1"/>
        <v>0</v>
      </c>
    </row>
    <row r="52" spans="1:7" s="14" customFormat="1" ht="25.5" x14ac:dyDescent="0.2">
      <c r="A52" s="93" t="s">
        <v>243</v>
      </c>
      <c r="B52" s="94" t="s">
        <v>142</v>
      </c>
      <c r="C52" s="91">
        <v>3</v>
      </c>
      <c r="D52" s="92" t="s">
        <v>56</v>
      </c>
      <c r="E52" s="162"/>
      <c r="F52" s="162"/>
      <c r="G52" s="46">
        <f t="shared" si="1"/>
        <v>0</v>
      </c>
    </row>
    <row r="53" spans="1:7" s="14" customFormat="1" x14ac:dyDescent="0.2">
      <c r="A53" s="93" t="s">
        <v>244</v>
      </c>
      <c r="B53" s="94" t="s">
        <v>143</v>
      </c>
      <c r="C53" s="91">
        <v>15</v>
      </c>
      <c r="D53" s="92" t="s">
        <v>56</v>
      </c>
      <c r="E53" s="162"/>
      <c r="F53" s="162"/>
      <c r="G53" s="46">
        <f t="shared" si="1"/>
        <v>0</v>
      </c>
    </row>
    <row r="54" spans="1:7" s="14" customFormat="1" ht="25.5" x14ac:dyDescent="0.2">
      <c r="A54" s="93" t="s">
        <v>245</v>
      </c>
      <c r="B54" s="94" t="s">
        <v>133</v>
      </c>
      <c r="C54" s="91">
        <v>15</v>
      </c>
      <c r="D54" s="92" t="s">
        <v>56</v>
      </c>
      <c r="E54" s="162"/>
      <c r="F54" s="162"/>
      <c r="G54" s="46">
        <f t="shared" si="1"/>
        <v>0</v>
      </c>
    </row>
    <row r="55" spans="1:7" s="14" customFormat="1" x14ac:dyDescent="0.2">
      <c r="A55" s="93" t="s">
        <v>246</v>
      </c>
      <c r="B55" s="94" t="s">
        <v>144</v>
      </c>
      <c r="C55" s="91">
        <v>38</v>
      </c>
      <c r="D55" s="92" t="s">
        <v>56</v>
      </c>
      <c r="E55" s="162"/>
      <c r="F55" s="162"/>
      <c r="G55" s="46">
        <f t="shared" si="1"/>
        <v>0</v>
      </c>
    </row>
    <row r="56" spans="1:7" s="14" customFormat="1" x14ac:dyDescent="0.2">
      <c r="A56" s="102" t="s">
        <v>248</v>
      </c>
      <c r="B56" s="103" t="s">
        <v>247</v>
      </c>
      <c r="C56" s="91"/>
      <c r="D56" s="92"/>
      <c r="E56" s="100"/>
      <c r="F56" s="100"/>
      <c r="G56" s="46"/>
    </row>
    <row r="57" spans="1:7" s="14" customFormat="1" ht="25.5" x14ac:dyDescent="0.2">
      <c r="A57" s="93" t="s">
        <v>29</v>
      </c>
      <c r="B57" s="94" t="s">
        <v>145</v>
      </c>
      <c r="C57" s="91">
        <v>7</v>
      </c>
      <c r="D57" s="92" t="s">
        <v>119</v>
      </c>
      <c r="E57" s="162"/>
      <c r="F57" s="162"/>
      <c r="G57" s="46">
        <f t="shared" si="1"/>
        <v>0</v>
      </c>
    </row>
    <row r="58" spans="1:7" s="14" customFormat="1" ht="25.5" x14ac:dyDescent="0.2">
      <c r="A58" s="93" t="s">
        <v>31</v>
      </c>
      <c r="B58" s="94" t="s">
        <v>146</v>
      </c>
      <c r="C58" s="91">
        <v>18</v>
      </c>
      <c r="D58" s="92" t="s">
        <v>56</v>
      </c>
      <c r="E58" s="162"/>
      <c r="F58" s="162"/>
      <c r="G58" s="46">
        <f t="shared" si="1"/>
        <v>0</v>
      </c>
    </row>
    <row r="59" spans="1:7" s="14" customFormat="1" ht="25.5" x14ac:dyDescent="0.2">
      <c r="A59" s="93" t="s">
        <v>33</v>
      </c>
      <c r="B59" s="94" t="s">
        <v>147</v>
      </c>
      <c r="C59" s="91">
        <v>1</v>
      </c>
      <c r="D59" s="92" t="s">
        <v>58</v>
      </c>
      <c r="E59" s="162"/>
      <c r="F59" s="162"/>
      <c r="G59" s="46">
        <f t="shared" si="1"/>
        <v>0</v>
      </c>
    </row>
    <row r="60" spans="1:7" ht="25.5" x14ac:dyDescent="0.2">
      <c r="A60" s="93" t="s">
        <v>35</v>
      </c>
      <c r="B60" s="94" t="s">
        <v>148</v>
      </c>
      <c r="C60" s="91">
        <v>1</v>
      </c>
      <c r="D60" s="92" t="s">
        <v>58</v>
      </c>
      <c r="E60" s="162"/>
      <c r="F60" s="162"/>
      <c r="G60" s="46">
        <f t="shared" si="1"/>
        <v>0</v>
      </c>
    </row>
    <row r="61" spans="1:7" x14ac:dyDescent="0.2">
      <c r="A61" s="93" t="s">
        <v>249</v>
      </c>
      <c r="B61" s="94" t="s">
        <v>149</v>
      </c>
      <c r="C61" s="91">
        <v>1</v>
      </c>
      <c r="D61" s="92" t="s">
        <v>58</v>
      </c>
      <c r="E61" s="162"/>
      <c r="F61" s="162"/>
      <c r="G61" s="46">
        <f t="shared" si="1"/>
        <v>0</v>
      </c>
    </row>
    <row r="62" spans="1:7" x14ac:dyDescent="0.2">
      <c r="A62" s="95" t="s">
        <v>250</v>
      </c>
      <c r="B62" s="103" t="s">
        <v>251</v>
      </c>
      <c r="C62" s="91"/>
      <c r="D62" s="92"/>
      <c r="E62" s="100"/>
      <c r="F62" s="100"/>
      <c r="G62" s="46"/>
    </row>
    <row r="63" spans="1:7" ht="25.5" x14ac:dyDescent="0.2">
      <c r="A63" s="44" t="s">
        <v>69</v>
      </c>
      <c r="B63" s="94" t="s">
        <v>150</v>
      </c>
      <c r="C63" s="91">
        <v>200</v>
      </c>
      <c r="D63" s="92" t="s">
        <v>56</v>
      </c>
      <c r="E63" s="162"/>
      <c r="F63" s="162"/>
      <c r="G63" s="46">
        <f t="shared" si="1"/>
        <v>0</v>
      </c>
    </row>
    <row r="64" spans="1:7" ht="25.5" x14ac:dyDescent="0.2">
      <c r="A64" s="44" t="s">
        <v>70</v>
      </c>
      <c r="B64" s="94" t="s">
        <v>151</v>
      </c>
      <c r="C64" s="91">
        <v>150</v>
      </c>
      <c r="D64" s="92" t="s">
        <v>56</v>
      </c>
      <c r="E64" s="162"/>
      <c r="F64" s="162"/>
      <c r="G64" s="46">
        <f>TRUNC((SUMPRODUCT(E64:F64)*C64),2)</f>
        <v>0</v>
      </c>
    </row>
    <row r="65" spans="1:7" x14ac:dyDescent="0.2">
      <c r="A65" s="44" t="s">
        <v>71</v>
      </c>
      <c r="B65" s="94" t="s">
        <v>152</v>
      </c>
      <c r="C65" s="91">
        <v>2</v>
      </c>
      <c r="D65" s="92" t="s">
        <v>58</v>
      </c>
      <c r="E65" s="162"/>
      <c r="F65" s="162"/>
      <c r="G65" s="46">
        <f t="shared" ref="G65:G69" si="2">TRUNC((SUMPRODUCT(E65:F65)*C65),2)</f>
        <v>0</v>
      </c>
    </row>
    <row r="66" spans="1:7" x14ac:dyDescent="0.2">
      <c r="A66" s="44" t="s">
        <v>78</v>
      </c>
      <c r="B66" s="94" t="s">
        <v>153</v>
      </c>
      <c r="C66" s="51">
        <v>90</v>
      </c>
      <c r="D66" s="52" t="s">
        <v>56</v>
      </c>
      <c r="E66" s="163"/>
      <c r="F66" s="163"/>
      <c r="G66" s="46">
        <f t="shared" si="2"/>
        <v>0</v>
      </c>
    </row>
    <row r="67" spans="1:7" ht="25.5" x14ac:dyDescent="0.2">
      <c r="A67" s="44" t="s">
        <v>77</v>
      </c>
      <c r="B67" s="94" t="s">
        <v>154</v>
      </c>
      <c r="C67" s="51">
        <v>80</v>
      </c>
      <c r="D67" s="52" t="s">
        <v>56</v>
      </c>
      <c r="E67" s="163"/>
      <c r="F67" s="163"/>
      <c r="G67" s="46">
        <f t="shared" si="2"/>
        <v>0</v>
      </c>
    </row>
    <row r="68" spans="1:7" x14ac:dyDescent="0.2">
      <c r="A68" s="44" t="s">
        <v>79</v>
      </c>
      <c r="B68" s="94" t="s">
        <v>155</v>
      </c>
      <c r="C68" s="51">
        <v>18</v>
      </c>
      <c r="D68" s="52" t="s">
        <v>56</v>
      </c>
      <c r="E68" s="163"/>
      <c r="F68" s="163"/>
      <c r="G68" s="46">
        <f t="shared" si="2"/>
        <v>0</v>
      </c>
    </row>
    <row r="69" spans="1:7" x14ac:dyDescent="0.2">
      <c r="A69" s="44" t="s">
        <v>80</v>
      </c>
      <c r="B69" s="94" t="s">
        <v>156</v>
      </c>
      <c r="C69" s="51">
        <v>130</v>
      </c>
      <c r="D69" s="52" t="s">
        <v>56</v>
      </c>
      <c r="E69" s="163"/>
      <c r="F69" s="163"/>
      <c r="G69" s="46">
        <f t="shared" si="2"/>
        <v>0</v>
      </c>
    </row>
    <row r="70" spans="1:7" x14ac:dyDescent="0.2">
      <c r="A70" s="44" t="s">
        <v>87</v>
      </c>
      <c r="B70" s="94" t="s">
        <v>157</v>
      </c>
      <c r="C70" s="91">
        <v>40</v>
      </c>
      <c r="D70" s="92" t="s">
        <v>56</v>
      </c>
      <c r="E70" s="162"/>
      <c r="F70" s="162"/>
      <c r="G70" s="46">
        <f>TRUNC((SUMPRODUCT(E70:F70)*C70),2)</f>
        <v>0</v>
      </c>
    </row>
    <row r="71" spans="1:7" x14ac:dyDescent="0.2">
      <c r="A71" s="44" t="s">
        <v>88</v>
      </c>
      <c r="B71" s="94" t="s">
        <v>158</v>
      </c>
      <c r="C71" s="91">
        <v>50</v>
      </c>
      <c r="D71" s="92" t="s">
        <v>56</v>
      </c>
      <c r="E71" s="162"/>
      <c r="F71" s="162"/>
      <c r="G71" s="46">
        <f t="shared" ref="G71:G227" si="3">TRUNC((SUMPRODUCT(E71:F71)*C71),2)</f>
        <v>0</v>
      </c>
    </row>
    <row r="72" spans="1:7" x14ac:dyDescent="0.2">
      <c r="A72" s="44" t="s">
        <v>89</v>
      </c>
      <c r="B72" s="94" t="s">
        <v>159</v>
      </c>
      <c r="C72" s="91">
        <v>10</v>
      </c>
      <c r="D72" s="92" t="s">
        <v>56</v>
      </c>
      <c r="E72" s="162"/>
      <c r="F72" s="162"/>
      <c r="G72" s="46">
        <f t="shared" si="3"/>
        <v>0</v>
      </c>
    </row>
    <row r="73" spans="1:7" x14ac:dyDescent="0.2">
      <c r="A73" s="102" t="s">
        <v>252</v>
      </c>
      <c r="B73" s="103" t="s">
        <v>253</v>
      </c>
      <c r="C73" s="91"/>
      <c r="D73" s="92"/>
      <c r="E73" s="100"/>
      <c r="F73" s="100"/>
      <c r="G73" s="46"/>
    </row>
    <row r="74" spans="1:7" ht="25.5" x14ac:dyDescent="0.2">
      <c r="A74" s="93" t="s">
        <v>72</v>
      </c>
      <c r="B74" s="94" t="s">
        <v>160</v>
      </c>
      <c r="C74" s="91">
        <v>20</v>
      </c>
      <c r="D74" s="92" t="s">
        <v>56</v>
      </c>
      <c r="E74" s="162"/>
      <c r="F74" s="162"/>
      <c r="G74" s="46">
        <f t="shared" ref="G74:G111" si="4">TRUNC((SUMPRODUCT(E74:F74)*C74),2)</f>
        <v>0</v>
      </c>
    </row>
    <row r="75" spans="1:7" ht="25.5" x14ac:dyDescent="0.2">
      <c r="A75" s="93" t="s">
        <v>73</v>
      </c>
      <c r="B75" s="94" t="s">
        <v>161</v>
      </c>
      <c r="C75" s="91">
        <v>10</v>
      </c>
      <c r="D75" s="92" t="s">
        <v>56</v>
      </c>
      <c r="E75" s="100" t="s">
        <v>61</v>
      </c>
      <c r="F75" s="162"/>
      <c r="G75" s="46">
        <f t="shared" si="4"/>
        <v>0</v>
      </c>
    </row>
    <row r="76" spans="1:7" x14ac:dyDescent="0.2">
      <c r="A76" s="102" t="s">
        <v>254</v>
      </c>
      <c r="B76" s="103" t="s">
        <v>255</v>
      </c>
      <c r="C76" s="91"/>
      <c r="D76" s="92"/>
      <c r="E76" s="100"/>
      <c r="F76" s="100"/>
      <c r="G76" s="46"/>
    </row>
    <row r="77" spans="1:7" ht="25.5" x14ac:dyDescent="0.2">
      <c r="A77" s="44" t="s">
        <v>90</v>
      </c>
      <c r="B77" s="94" t="s">
        <v>162</v>
      </c>
      <c r="C77" s="91">
        <v>5</v>
      </c>
      <c r="D77" s="92" t="s">
        <v>58</v>
      </c>
      <c r="E77" s="162"/>
      <c r="F77" s="162"/>
      <c r="G77" s="46">
        <f t="shared" si="4"/>
        <v>0</v>
      </c>
    </row>
    <row r="78" spans="1:7" ht="25.5" x14ac:dyDescent="0.2">
      <c r="A78" s="44" t="s">
        <v>91</v>
      </c>
      <c r="B78" s="94" t="s">
        <v>163</v>
      </c>
      <c r="C78" s="91">
        <v>5</v>
      </c>
      <c r="D78" s="92" t="s">
        <v>58</v>
      </c>
      <c r="E78" s="162"/>
      <c r="F78" s="162"/>
      <c r="G78" s="46">
        <f t="shared" si="4"/>
        <v>0</v>
      </c>
    </row>
    <row r="79" spans="1:7" x14ac:dyDescent="0.2">
      <c r="A79" s="95" t="s">
        <v>256</v>
      </c>
      <c r="B79" s="103" t="s">
        <v>257</v>
      </c>
      <c r="C79" s="91"/>
      <c r="D79" s="52"/>
      <c r="E79" s="100"/>
      <c r="F79" s="100"/>
      <c r="G79" s="46"/>
    </row>
    <row r="80" spans="1:7" x14ac:dyDescent="0.2">
      <c r="A80" s="44" t="s">
        <v>92</v>
      </c>
      <c r="B80" s="94" t="s">
        <v>164</v>
      </c>
      <c r="C80" s="91">
        <v>5</v>
      </c>
      <c r="D80" s="52" t="s">
        <v>119</v>
      </c>
      <c r="E80" s="162"/>
      <c r="F80" s="162"/>
      <c r="G80" s="46">
        <f t="shared" si="4"/>
        <v>0</v>
      </c>
    </row>
    <row r="81" spans="1:7" ht="25.5" x14ac:dyDescent="0.2">
      <c r="A81" s="44" t="s">
        <v>93</v>
      </c>
      <c r="B81" s="94" t="s">
        <v>165</v>
      </c>
      <c r="C81" s="91">
        <v>5</v>
      </c>
      <c r="D81" s="92" t="s">
        <v>119</v>
      </c>
      <c r="E81" s="162"/>
      <c r="F81" s="162"/>
      <c r="G81" s="46">
        <f t="shared" si="4"/>
        <v>0</v>
      </c>
    </row>
    <row r="82" spans="1:7" x14ac:dyDescent="0.2">
      <c r="A82" s="44" t="s">
        <v>258</v>
      </c>
      <c r="B82" s="45" t="s">
        <v>166</v>
      </c>
      <c r="C82" s="51">
        <v>5</v>
      </c>
      <c r="D82" s="52" t="s">
        <v>119</v>
      </c>
      <c r="E82" s="163"/>
      <c r="F82" s="163"/>
      <c r="G82" s="46">
        <f t="shared" si="4"/>
        <v>0</v>
      </c>
    </row>
    <row r="83" spans="1:7" x14ac:dyDescent="0.2">
      <c r="A83" s="44" t="s">
        <v>259</v>
      </c>
      <c r="B83" s="45" t="s">
        <v>167</v>
      </c>
      <c r="C83" s="91">
        <v>5</v>
      </c>
      <c r="D83" s="92" t="s">
        <v>119</v>
      </c>
      <c r="E83" s="163"/>
      <c r="F83" s="163"/>
      <c r="G83" s="46">
        <f t="shared" si="4"/>
        <v>0</v>
      </c>
    </row>
    <row r="84" spans="1:7" x14ac:dyDescent="0.2">
      <c r="A84" s="44" t="s">
        <v>260</v>
      </c>
      <c r="B84" s="45" t="s">
        <v>168</v>
      </c>
      <c r="C84" s="91">
        <v>5</v>
      </c>
      <c r="D84" s="92" t="s">
        <v>119</v>
      </c>
      <c r="E84" s="163"/>
      <c r="F84" s="163"/>
      <c r="G84" s="46">
        <f t="shared" si="4"/>
        <v>0</v>
      </c>
    </row>
    <row r="85" spans="1:7" x14ac:dyDescent="0.2">
      <c r="A85" s="44" t="s">
        <v>261</v>
      </c>
      <c r="B85" s="45" t="s">
        <v>169</v>
      </c>
      <c r="C85" s="91">
        <v>20</v>
      </c>
      <c r="D85" s="92" t="s">
        <v>56</v>
      </c>
      <c r="E85" s="163"/>
      <c r="F85" s="163"/>
      <c r="G85" s="46">
        <f t="shared" si="4"/>
        <v>0</v>
      </c>
    </row>
    <row r="86" spans="1:7" x14ac:dyDescent="0.2">
      <c r="A86" s="102" t="s">
        <v>262</v>
      </c>
      <c r="B86" s="103" t="s">
        <v>263</v>
      </c>
      <c r="C86" s="51"/>
      <c r="D86" s="52"/>
      <c r="E86" s="101"/>
      <c r="F86" s="101"/>
      <c r="G86" s="46"/>
    </row>
    <row r="87" spans="1:7" x14ac:dyDescent="0.2">
      <c r="A87" s="93" t="s">
        <v>264</v>
      </c>
      <c r="B87" s="45" t="s">
        <v>170</v>
      </c>
      <c r="C87" s="91">
        <v>1</v>
      </c>
      <c r="D87" s="92" t="s">
        <v>119</v>
      </c>
      <c r="E87" s="163"/>
      <c r="F87" s="163"/>
      <c r="G87" s="46">
        <f t="shared" si="4"/>
        <v>0</v>
      </c>
    </row>
    <row r="88" spans="1:7" x14ac:dyDescent="0.2">
      <c r="A88" s="93" t="s">
        <v>265</v>
      </c>
      <c r="B88" s="45" t="s">
        <v>171</v>
      </c>
      <c r="C88" s="91">
        <v>1</v>
      </c>
      <c r="D88" s="92" t="s">
        <v>119</v>
      </c>
      <c r="E88" s="163"/>
      <c r="F88" s="163"/>
      <c r="G88" s="46">
        <f t="shared" si="4"/>
        <v>0</v>
      </c>
    </row>
    <row r="89" spans="1:7" x14ac:dyDescent="0.2">
      <c r="A89" s="93" t="s">
        <v>266</v>
      </c>
      <c r="B89" s="45" t="s">
        <v>172</v>
      </c>
      <c r="C89" s="91">
        <v>1</v>
      </c>
      <c r="D89" s="92" t="s">
        <v>119</v>
      </c>
      <c r="E89" s="163"/>
      <c r="F89" s="163"/>
      <c r="G89" s="46">
        <f t="shared" si="4"/>
        <v>0</v>
      </c>
    </row>
    <row r="90" spans="1:7" x14ac:dyDescent="0.2">
      <c r="A90" s="93" t="s">
        <v>267</v>
      </c>
      <c r="B90" s="94" t="s">
        <v>173</v>
      </c>
      <c r="C90" s="91">
        <v>1</v>
      </c>
      <c r="D90" s="52" t="s">
        <v>119</v>
      </c>
      <c r="E90" s="162"/>
      <c r="F90" s="162"/>
      <c r="G90" s="46">
        <f t="shared" si="4"/>
        <v>0</v>
      </c>
    </row>
    <row r="91" spans="1:7" x14ac:dyDescent="0.2">
      <c r="A91" s="93" t="s">
        <v>268</v>
      </c>
      <c r="B91" s="94" t="s">
        <v>174</v>
      </c>
      <c r="C91" s="91">
        <v>2</v>
      </c>
      <c r="D91" s="52" t="s">
        <v>119</v>
      </c>
      <c r="E91" s="162"/>
      <c r="F91" s="162"/>
      <c r="G91" s="46">
        <f t="shared" si="4"/>
        <v>0</v>
      </c>
    </row>
    <row r="92" spans="1:7" ht="25.5" x14ac:dyDescent="0.2">
      <c r="A92" s="93" t="s">
        <v>269</v>
      </c>
      <c r="B92" s="94" t="s">
        <v>175</v>
      </c>
      <c r="C92" s="91">
        <v>2</v>
      </c>
      <c r="D92" s="52" t="s">
        <v>58</v>
      </c>
      <c r="E92" s="162"/>
      <c r="F92" s="100" t="s">
        <v>61</v>
      </c>
      <c r="G92" s="46">
        <f t="shared" si="4"/>
        <v>0</v>
      </c>
    </row>
    <row r="93" spans="1:7" ht="25.5" x14ac:dyDescent="0.2">
      <c r="A93" s="93" t="s">
        <v>270</v>
      </c>
      <c r="B93" s="94" t="s">
        <v>176</v>
      </c>
      <c r="C93" s="91">
        <v>5</v>
      </c>
      <c r="D93" s="52" t="s">
        <v>56</v>
      </c>
      <c r="E93" s="162"/>
      <c r="F93" s="162"/>
      <c r="G93" s="46">
        <f t="shared" si="4"/>
        <v>0</v>
      </c>
    </row>
    <row r="94" spans="1:7" x14ac:dyDescent="0.2">
      <c r="A94" s="93" t="s">
        <v>271</v>
      </c>
      <c r="B94" s="94" t="s">
        <v>177</v>
      </c>
      <c r="C94" s="91">
        <v>2</v>
      </c>
      <c r="D94" s="92" t="s">
        <v>58</v>
      </c>
      <c r="E94" s="162"/>
      <c r="F94" s="100" t="s">
        <v>61</v>
      </c>
      <c r="G94" s="46">
        <f t="shared" si="4"/>
        <v>0</v>
      </c>
    </row>
    <row r="95" spans="1:7" x14ac:dyDescent="0.2">
      <c r="A95" s="93" t="s">
        <v>272</v>
      </c>
      <c r="B95" s="94" t="s">
        <v>178</v>
      </c>
      <c r="C95" s="91">
        <v>1</v>
      </c>
      <c r="D95" s="92" t="s">
        <v>58</v>
      </c>
      <c r="E95" s="162"/>
      <c r="F95" s="100" t="s">
        <v>61</v>
      </c>
      <c r="G95" s="46">
        <f t="shared" si="4"/>
        <v>0</v>
      </c>
    </row>
    <row r="96" spans="1:7" x14ac:dyDescent="0.2">
      <c r="A96" s="93" t="s">
        <v>273</v>
      </c>
      <c r="B96" s="94" t="s">
        <v>274</v>
      </c>
      <c r="C96" s="91">
        <v>2</v>
      </c>
      <c r="D96" s="92" t="s">
        <v>58</v>
      </c>
      <c r="E96" s="100" t="s">
        <v>61</v>
      </c>
      <c r="F96" s="162"/>
      <c r="G96" s="46">
        <f t="shared" si="4"/>
        <v>0</v>
      </c>
    </row>
    <row r="97" spans="1:7" x14ac:dyDescent="0.2">
      <c r="A97" s="102" t="s">
        <v>275</v>
      </c>
      <c r="B97" s="103" t="s">
        <v>179</v>
      </c>
      <c r="C97" s="91"/>
      <c r="D97" s="92"/>
      <c r="E97" s="100"/>
      <c r="F97" s="100"/>
      <c r="G97" s="46"/>
    </row>
    <row r="98" spans="1:7" x14ac:dyDescent="0.2">
      <c r="A98" s="93" t="s">
        <v>276</v>
      </c>
      <c r="B98" s="94" t="s">
        <v>180</v>
      </c>
      <c r="C98" s="91">
        <v>5</v>
      </c>
      <c r="D98" s="92" t="s">
        <v>56</v>
      </c>
      <c r="E98" s="162"/>
      <c r="F98" s="162"/>
      <c r="G98" s="46">
        <f t="shared" si="4"/>
        <v>0</v>
      </c>
    </row>
    <row r="99" spans="1:7" x14ac:dyDescent="0.2">
      <c r="A99" s="93" t="s">
        <v>277</v>
      </c>
      <c r="B99" s="94" t="s">
        <v>181</v>
      </c>
      <c r="C99" s="91">
        <v>15</v>
      </c>
      <c r="D99" s="92" t="s">
        <v>56</v>
      </c>
      <c r="E99" s="162"/>
      <c r="F99" s="162"/>
      <c r="G99" s="46">
        <f t="shared" si="4"/>
        <v>0</v>
      </c>
    </row>
    <row r="100" spans="1:7" x14ac:dyDescent="0.2">
      <c r="A100" s="93" t="s">
        <v>278</v>
      </c>
      <c r="B100" s="94" t="s">
        <v>182</v>
      </c>
      <c r="C100" s="91">
        <v>15</v>
      </c>
      <c r="D100" s="92" t="s">
        <v>56</v>
      </c>
      <c r="E100" s="162"/>
      <c r="F100" s="162"/>
      <c r="G100" s="46">
        <f t="shared" si="4"/>
        <v>0</v>
      </c>
    </row>
    <row r="101" spans="1:7" x14ac:dyDescent="0.2">
      <c r="A101" s="93" t="s">
        <v>279</v>
      </c>
      <c r="B101" s="94" t="s">
        <v>183</v>
      </c>
      <c r="C101" s="91">
        <v>1</v>
      </c>
      <c r="D101" s="92" t="s">
        <v>58</v>
      </c>
      <c r="E101" s="162"/>
      <c r="F101" s="162"/>
      <c r="G101" s="46">
        <f t="shared" si="4"/>
        <v>0</v>
      </c>
    </row>
    <row r="102" spans="1:7" x14ac:dyDescent="0.2">
      <c r="A102" s="93" t="s">
        <v>280</v>
      </c>
      <c r="B102" s="94" t="s">
        <v>184</v>
      </c>
      <c r="C102" s="91">
        <v>3</v>
      </c>
      <c r="D102" s="92" t="s">
        <v>58</v>
      </c>
      <c r="E102" s="162"/>
      <c r="F102" s="162"/>
      <c r="G102" s="46">
        <f t="shared" si="4"/>
        <v>0</v>
      </c>
    </row>
    <row r="103" spans="1:7" x14ac:dyDescent="0.2">
      <c r="A103" s="93" t="s">
        <v>281</v>
      </c>
      <c r="B103" s="94" t="s">
        <v>185</v>
      </c>
      <c r="C103" s="91">
        <v>1</v>
      </c>
      <c r="D103" s="92" t="s">
        <v>58</v>
      </c>
      <c r="E103" s="162"/>
      <c r="F103" s="162"/>
      <c r="G103" s="46">
        <f t="shared" si="4"/>
        <v>0</v>
      </c>
    </row>
    <row r="104" spans="1:7" ht="25.5" x14ac:dyDescent="0.2">
      <c r="A104" s="93" t="s">
        <v>282</v>
      </c>
      <c r="B104" s="94" t="s">
        <v>186</v>
      </c>
      <c r="C104" s="91">
        <v>18</v>
      </c>
      <c r="D104" s="92" t="s">
        <v>58</v>
      </c>
      <c r="E104" s="162"/>
      <c r="F104" s="162"/>
      <c r="G104" s="46">
        <f t="shared" si="4"/>
        <v>0</v>
      </c>
    </row>
    <row r="105" spans="1:7" x14ac:dyDescent="0.2">
      <c r="A105" s="93" t="s">
        <v>283</v>
      </c>
      <c r="B105" s="94" t="s">
        <v>187</v>
      </c>
      <c r="C105" s="91">
        <v>2</v>
      </c>
      <c r="D105" s="92" t="s">
        <v>58</v>
      </c>
      <c r="E105" s="162"/>
      <c r="F105" s="162"/>
      <c r="G105" s="46">
        <f t="shared" si="4"/>
        <v>0</v>
      </c>
    </row>
    <row r="106" spans="1:7" x14ac:dyDescent="0.2">
      <c r="A106" s="102" t="s">
        <v>284</v>
      </c>
      <c r="B106" s="103" t="s">
        <v>285</v>
      </c>
      <c r="C106" s="91"/>
      <c r="D106" s="92"/>
      <c r="E106" s="100"/>
      <c r="F106" s="100"/>
      <c r="G106" s="46"/>
    </row>
    <row r="107" spans="1:7" x14ac:dyDescent="0.2">
      <c r="A107" s="93" t="s">
        <v>286</v>
      </c>
      <c r="B107" s="94" t="s">
        <v>188</v>
      </c>
      <c r="C107" s="91"/>
      <c r="D107" s="92"/>
      <c r="E107" s="100"/>
      <c r="F107" s="100"/>
      <c r="G107" s="46"/>
    </row>
    <row r="108" spans="1:7" x14ac:dyDescent="0.2">
      <c r="A108" s="93" t="s">
        <v>292</v>
      </c>
      <c r="B108" s="94" t="s">
        <v>189</v>
      </c>
      <c r="C108" s="91">
        <v>4</v>
      </c>
      <c r="D108" s="92" t="s">
        <v>58</v>
      </c>
      <c r="E108" s="162"/>
      <c r="F108" s="100" t="s">
        <v>61</v>
      </c>
      <c r="G108" s="46">
        <f t="shared" si="4"/>
        <v>0</v>
      </c>
    </row>
    <row r="109" spans="1:7" ht="25.5" x14ac:dyDescent="0.2">
      <c r="A109" s="93" t="s">
        <v>293</v>
      </c>
      <c r="B109" s="94" t="s">
        <v>190</v>
      </c>
      <c r="C109" s="91">
        <v>4</v>
      </c>
      <c r="D109" s="92" t="s">
        <v>58</v>
      </c>
      <c r="E109" s="162"/>
      <c r="F109" s="100" t="s">
        <v>61</v>
      </c>
      <c r="G109" s="46">
        <f t="shared" si="4"/>
        <v>0</v>
      </c>
    </row>
    <row r="110" spans="1:7" x14ac:dyDescent="0.2">
      <c r="A110" s="93" t="s">
        <v>287</v>
      </c>
      <c r="B110" s="94" t="s">
        <v>191</v>
      </c>
      <c r="C110" s="91">
        <v>2</v>
      </c>
      <c r="D110" s="92" t="s">
        <v>58</v>
      </c>
      <c r="E110" s="162"/>
      <c r="F110" s="162"/>
      <c r="G110" s="46">
        <f t="shared" si="4"/>
        <v>0</v>
      </c>
    </row>
    <row r="111" spans="1:7" ht="25.5" x14ac:dyDescent="0.2">
      <c r="A111" s="93" t="s">
        <v>288</v>
      </c>
      <c r="B111" s="94" t="s">
        <v>192</v>
      </c>
      <c r="C111" s="91">
        <v>2</v>
      </c>
      <c r="D111" s="92" t="s">
        <v>127</v>
      </c>
      <c r="E111" s="162"/>
      <c r="F111" s="162"/>
      <c r="G111" s="46">
        <f t="shared" si="4"/>
        <v>0</v>
      </c>
    </row>
    <row r="112" spans="1:7" x14ac:dyDescent="0.2">
      <c r="A112" s="93" t="s">
        <v>289</v>
      </c>
      <c r="B112" s="94" t="s">
        <v>193</v>
      </c>
      <c r="C112" s="91">
        <v>2</v>
      </c>
      <c r="D112" s="92" t="s">
        <v>58</v>
      </c>
      <c r="E112" s="162"/>
      <c r="F112" s="100" t="s">
        <v>61</v>
      </c>
      <c r="G112" s="46">
        <f t="shared" si="3"/>
        <v>0</v>
      </c>
    </row>
    <row r="113" spans="1:7" x14ac:dyDescent="0.2">
      <c r="A113" s="93" t="s">
        <v>290</v>
      </c>
      <c r="B113" s="94" t="s">
        <v>194</v>
      </c>
      <c r="C113" s="91">
        <v>16</v>
      </c>
      <c r="D113" s="92" t="s">
        <v>119</v>
      </c>
      <c r="E113" s="162"/>
      <c r="F113" s="162"/>
      <c r="G113" s="46">
        <f t="shared" si="3"/>
        <v>0</v>
      </c>
    </row>
    <row r="114" spans="1:7" x14ac:dyDescent="0.2">
      <c r="A114" s="93" t="s">
        <v>291</v>
      </c>
      <c r="B114" s="94" t="s">
        <v>195</v>
      </c>
      <c r="C114" s="91">
        <v>1</v>
      </c>
      <c r="D114" s="92" t="s">
        <v>127</v>
      </c>
      <c r="E114" s="100" t="s">
        <v>61</v>
      </c>
      <c r="F114" s="162"/>
      <c r="G114" s="46">
        <f t="shared" si="3"/>
        <v>0</v>
      </c>
    </row>
    <row r="115" spans="1:7" x14ac:dyDescent="0.2">
      <c r="A115" s="102" t="s">
        <v>294</v>
      </c>
      <c r="B115" s="103" t="s">
        <v>295</v>
      </c>
      <c r="C115" s="91"/>
      <c r="D115" s="92"/>
      <c r="E115" s="100"/>
      <c r="F115" s="100"/>
      <c r="G115" s="46"/>
    </row>
    <row r="116" spans="1:7" x14ac:dyDescent="0.2">
      <c r="A116" s="93" t="s">
        <v>296</v>
      </c>
      <c r="B116" s="94" t="s">
        <v>196</v>
      </c>
      <c r="C116" s="91">
        <v>250</v>
      </c>
      <c r="D116" s="92" t="s">
        <v>56</v>
      </c>
      <c r="E116" s="162"/>
      <c r="F116" s="162"/>
      <c r="G116" s="46">
        <f t="shared" si="3"/>
        <v>0</v>
      </c>
    </row>
    <row r="117" spans="1:7" x14ac:dyDescent="0.2">
      <c r="A117" s="93" t="s">
        <v>297</v>
      </c>
      <c r="B117" s="94" t="s">
        <v>197</v>
      </c>
      <c r="C117" s="91">
        <v>250</v>
      </c>
      <c r="D117" s="92" t="s">
        <v>56</v>
      </c>
      <c r="E117" s="162"/>
      <c r="F117" s="162"/>
      <c r="G117" s="46">
        <f t="shared" si="3"/>
        <v>0</v>
      </c>
    </row>
    <row r="118" spans="1:7" x14ac:dyDescent="0.2">
      <c r="A118" s="93" t="s">
        <v>298</v>
      </c>
      <c r="B118" s="94" t="s">
        <v>198</v>
      </c>
      <c r="C118" s="91">
        <v>12</v>
      </c>
      <c r="D118" s="92" t="s">
        <v>57</v>
      </c>
      <c r="E118" s="162"/>
      <c r="F118" s="162"/>
      <c r="G118" s="46">
        <f>TRUNC((SUMPRODUCT(E118:F118)*C118),2)</f>
        <v>0</v>
      </c>
    </row>
    <row r="119" spans="1:7" ht="38.25" x14ac:dyDescent="0.2">
      <c r="A119" s="93" t="s">
        <v>299</v>
      </c>
      <c r="B119" s="94" t="s">
        <v>199</v>
      </c>
      <c r="C119" s="91">
        <v>12</v>
      </c>
      <c r="D119" s="92" t="s">
        <v>57</v>
      </c>
      <c r="E119" s="100" t="s">
        <v>61</v>
      </c>
      <c r="F119" s="162"/>
      <c r="G119" s="46">
        <f t="shared" ref="G119:G123" si="5">TRUNC((SUMPRODUCT(E119:F119)*C119),2)</f>
        <v>0</v>
      </c>
    </row>
    <row r="120" spans="1:7" x14ac:dyDescent="0.2">
      <c r="A120" s="93" t="s">
        <v>300</v>
      </c>
      <c r="B120" s="94" t="s">
        <v>200</v>
      </c>
      <c r="C120" s="51">
        <v>12</v>
      </c>
      <c r="D120" s="52" t="s">
        <v>57</v>
      </c>
      <c r="E120" s="101" t="s">
        <v>61</v>
      </c>
      <c r="F120" s="163"/>
      <c r="G120" s="46">
        <f t="shared" si="5"/>
        <v>0</v>
      </c>
    </row>
    <row r="121" spans="1:7" x14ac:dyDescent="0.2">
      <c r="A121" s="102" t="s">
        <v>301</v>
      </c>
      <c r="B121" s="103" t="s">
        <v>302</v>
      </c>
      <c r="C121" s="51"/>
      <c r="D121" s="52"/>
      <c r="E121" s="101"/>
      <c r="F121" s="101"/>
      <c r="G121" s="46"/>
    </row>
    <row r="122" spans="1:7" x14ac:dyDescent="0.2">
      <c r="A122" s="93" t="s">
        <v>303</v>
      </c>
      <c r="B122" s="94" t="s">
        <v>201</v>
      </c>
      <c r="C122" s="51"/>
      <c r="D122" s="52"/>
      <c r="E122" s="101"/>
      <c r="F122" s="101"/>
      <c r="G122" s="46"/>
    </row>
    <row r="123" spans="1:7" x14ac:dyDescent="0.2">
      <c r="A123" s="93" t="s">
        <v>304</v>
      </c>
      <c r="B123" s="94" t="s">
        <v>202</v>
      </c>
      <c r="C123" s="51">
        <v>2</v>
      </c>
      <c r="D123" s="52" t="s">
        <v>58</v>
      </c>
      <c r="E123" s="163"/>
      <c r="F123" s="163"/>
      <c r="G123" s="46">
        <f t="shared" si="5"/>
        <v>0</v>
      </c>
    </row>
    <row r="124" spans="1:7" x14ac:dyDescent="0.2">
      <c r="A124" s="93" t="s">
        <v>305</v>
      </c>
      <c r="B124" s="94" t="s">
        <v>203</v>
      </c>
      <c r="C124" s="91">
        <v>1</v>
      </c>
      <c r="D124" s="92" t="s">
        <v>58</v>
      </c>
      <c r="E124" s="162"/>
      <c r="F124" s="162"/>
      <c r="G124" s="46">
        <f>TRUNC((SUMPRODUCT(E124:F124)*C124),2)</f>
        <v>0</v>
      </c>
    </row>
    <row r="125" spans="1:7" x14ac:dyDescent="0.2">
      <c r="A125" s="93" t="s">
        <v>306</v>
      </c>
      <c r="B125" s="94" t="s">
        <v>204</v>
      </c>
      <c r="C125" s="91"/>
      <c r="D125" s="92"/>
      <c r="E125" s="100"/>
      <c r="F125" s="100"/>
      <c r="G125" s="46"/>
    </row>
    <row r="126" spans="1:7" x14ac:dyDescent="0.2">
      <c r="A126" s="93" t="s">
        <v>307</v>
      </c>
      <c r="B126" s="94" t="s">
        <v>205</v>
      </c>
      <c r="C126" s="91">
        <v>4</v>
      </c>
      <c r="D126" s="92" t="s">
        <v>58</v>
      </c>
      <c r="E126" s="162"/>
      <c r="F126" s="162"/>
      <c r="G126" s="46">
        <f t="shared" ref="G126:G166" si="6">TRUNC((SUMPRODUCT(E126:F126)*C126),2)</f>
        <v>0</v>
      </c>
    </row>
    <row r="127" spans="1:7" x14ac:dyDescent="0.2">
      <c r="A127" s="93" t="s">
        <v>308</v>
      </c>
      <c r="B127" s="94" t="s">
        <v>206</v>
      </c>
      <c r="C127" s="91">
        <v>4</v>
      </c>
      <c r="D127" s="92" t="s">
        <v>58</v>
      </c>
      <c r="E127" s="162"/>
      <c r="F127" s="162"/>
      <c r="G127" s="46">
        <f t="shared" si="6"/>
        <v>0</v>
      </c>
    </row>
    <row r="128" spans="1:7" x14ac:dyDescent="0.2">
      <c r="A128" s="93" t="s">
        <v>309</v>
      </c>
      <c r="B128" s="94" t="s">
        <v>207</v>
      </c>
      <c r="C128" s="91"/>
      <c r="D128" s="92"/>
      <c r="E128" s="100"/>
      <c r="F128" s="100"/>
      <c r="G128" s="46"/>
    </row>
    <row r="129" spans="1:7" ht="25.5" x14ac:dyDescent="0.2">
      <c r="A129" s="93" t="s">
        <v>310</v>
      </c>
      <c r="B129" s="94" t="s">
        <v>208</v>
      </c>
      <c r="C129" s="91">
        <v>6</v>
      </c>
      <c r="D129" s="92" t="s">
        <v>58</v>
      </c>
      <c r="E129" s="162"/>
      <c r="F129" s="162"/>
      <c r="G129" s="46">
        <f t="shared" si="6"/>
        <v>0</v>
      </c>
    </row>
    <row r="130" spans="1:7" x14ac:dyDescent="0.2">
      <c r="A130" s="93" t="s">
        <v>311</v>
      </c>
      <c r="B130" s="94" t="s">
        <v>209</v>
      </c>
      <c r="C130" s="91">
        <v>50</v>
      </c>
      <c r="D130" s="92" t="s">
        <v>67</v>
      </c>
      <c r="E130" s="162"/>
      <c r="F130" s="162"/>
      <c r="G130" s="46">
        <f t="shared" si="6"/>
        <v>0</v>
      </c>
    </row>
    <row r="131" spans="1:7" x14ac:dyDescent="0.2">
      <c r="A131" s="102" t="s">
        <v>312</v>
      </c>
      <c r="B131" s="103" t="s">
        <v>313</v>
      </c>
      <c r="C131" s="91"/>
      <c r="D131" s="92"/>
      <c r="E131" s="100"/>
      <c r="F131" s="100"/>
      <c r="G131" s="46"/>
    </row>
    <row r="132" spans="1:7" x14ac:dyDescent="0.2">
      <c r="A132" s="44" t="s">
        <v>314</v>
      </c>
      <c r="B132" s="94" t="s">
        <v>210</v>
      </c>
      <c r="C132" s="91">
        <v>1</v>
      </c>
      <c r="D132" s="92" t="s">
        <v>119</v>
      </c>
      <c r="E132" s="162"/>
      <c r="F132" s="162"/>
      <c r="G132" s="46">
        <f t="shared" si="6"/>
        <v>0</v>
      </c>
    </row>
    <row r="133" spans="1:7" x14ac:dyDescent="0.2">
      <c r="A133" s="95"/>
      <c r="B133" s="185" t="s">
        <v>12</v>
      </c>
      <c r="C133" s="185"/>
      <c r="D133" s="185"/>
      <c r="E133" s="155">
        <f>SUMPRODUCT(E16:E132,$C16:$C132)</f>
        <v>0</v>
      </c>
      <c r="F133" s="155">
        <f>SUMPRODUCT(F16:F132,$C16:$C132)</f>
        <v>0</v>
      </c>
      <c r="G133" s="156">
        <f>SUM(G16:G132)</f>
        <v>0</v>
      </c>
    </row>
    <row r="134" spans="1:7" x14ac:dyDescent="0.2">
      <c r="A134" s="102" t="s">
        <v>334</v>
      </c>
      <c r="B134" s="103" t="s">
        <v>315</v>
      </c>
      <c r="C134" s="91"/>
      <c r="D134" s="92"/>
      <c r="E134" s="100"/>
      <c r="F134" s="100"/>
      <c r="G134" s="154"/>
    </row>
    <row r="135" spans="1:7" x14ac:dyDescent="0.2">
      <c r="A135" s="95" t="s">
        <v>55</v>
      </c>
      <c r="B135" s="103" t="s">
        <v>335</v>
      </c>
      <c r="C135" s="91"/>
      <c r="D135" s="52"/>
      <c r="E135" s="100"/>
      <c r="F135" s="100"/>
      <c r="G135" s="46"/>
    </row>
    <row r="136" spans="1:7" ht="25.5" x14ac:dyDescent="0.2">
      <c r="A136" s="93" t="s">
        <v>14</v>
      </c>
      <c r="B136" s="94" t="s">
        <v>316</v>
      </c>
      <c r="C136" s="91">
        <v>2</v>
      </c>
      <c r="D136" s="92" t="s">
        <v>58</v>
      </c>
      <c r="E136" s="100" t="s">
        <v>61</v>
      </c>
      <c r="F136" s="162"/>
      <c r="G136" s="46">
        <f t="shared" si="6"/>
        <v>0</v>
      </c>
    </row>
    <row r="137" spans="1:7" ht="25.5" x14ac:dyDescent="0.2">
      <c r="A137" s="93" t="s">
        <v>15</v>
      </c>
      <c r="B137" s="45" t="s">
        <v>317</v>
      </c>
      <c r="C137" s="51">
        <v>60</v>
      </c>
      <c r="D137" s="52" t="s">
        <v>67</v>
      </c>
      <c r="E137" s="163"/>
      <c r="F137" s="163"/>
      <c r="G137" s="46">
        <f t="shared" si="6"/>
        <v>0</v>
      </c>
    </row>
    <row r="138" spans="1:7" ht="76.5" x14ac:dyDescent="0.2">
      <c r="A138" s="93" t="s">
        <v>62</v>
      </c>
      <c r="B138" s="45" t="s">
        <v>318</v>
      </c>
      <c r="C138" s="91">
        <v>10</v>
      </c>
      <c r="D138" s="92" t="s">
        <v>58</v>
      </c>
      <c r="E138" s="163"/>
      <c r="F138" s="163"/>
      <c r="G138" s="46">
        <f t="shared" si="6"/>
        <v>0</v>
      </c>
    </row>
    <row r="139" spans="1:7" ht="76.5" x14ac:dyDescent="0.2">
      <c r="A139" s="93" t="s">
        <v>63</v>
      </c>
      <c r="B139" s="45" t="s">
        <v>319</v>
      </c>
      <c r="C139" s="91">
        <v>8</v>
      </c>
      <c r="D139" s="92" t="s">
        <v>58</v>
      </c>
      <c r="E139" s="163"/>
      <c r="F139" s="163"/>
      <c r="G139" s="46">
        <f t="shared" si="6"/>
        <v>0</v>
      </c>
    </row>
    <row r="140" spans="1:7" x14ac:dyDescent="0.2">
      <c r="A140" s="93" t="s">
        <v>64</v>
      </c>
      <c r="B140" s="45" t="s">
        <v>320</v>
      </c>
      <c r="C140" s="91">
        <v>40</v>
      </c>
      <c r="D140" s="92" t="s">
        <v>67</v>
      </c>
      <c r="E140" s="163"/>
      <c r="F140" s="163"/>
      <c r="G140" s="46">
        <f t="shared" si="6"/>
        <v>0</v>
      </c>
    </row>
    <row r="141" spans="1:7" x14ac:dyDescent="0.2">
      <c r="A141" s="93" t="s">
        <v>65</v>
      </c>
      <c r="B141" s="94" t="s">
        <v>321</v>
      </c>
      <c r="C141" s="51">
        <v>18</v>
      </c>
      <c r="D141" s="52" t="s">
        <v>322</v>
      </c>
      <c r="E141" s="163"/>
      <c r="F141" s="163"/>
      <c r="G141" s="46">
        <f t="shared" si="6"/>
        <v>0</v>
      </c>
    </row>
    <row r="142" spans="1:7" ht="25.5" x14ac:dyDescent="0.2">
      <c r="A142" s="93" t="s">
        <v>336</v>
      </c>
      <c r="B142" s="45" t="s">
        <v>331</v>
      </c>
      <c r="C142" s="91">
        <v>3</v>
      </c>
      <c r="D142" s="92" t="s">
        <v>323</v>
      </c>
      <c r="E142" s="163"/>
      <c r="F142" s="163"/>
      <c r="G142" s="46">
        <f t="shared" si="6"/>
        <v>0</v>
      </c>
    </row>
    <row r="143" spans="1:7" ht="38.25" x14ac:dyDescent="0.2">
      <c r="A143" s="93" t="s">
        <v>337</v>
      </c>
      <c r="B143" s="45" t="s">
        <v>332</v>
      </c>
      <c r="C143" s="91">
        <v>4</v>
      </c>
      <c r="D143" s="92" t="s">
        <v>323</v>
      </c>
      <c r="E143" s="163"/>
      <c r="F143" s="163"/>
      <c r="G143" s="46">
        <f t="shared" si="6"/>
        <v>0</v>
      </c>
    </row>
    <row r="144" spans="1:7" x14ac:dyDescent="0.2">
      <c r="A144" s="93" t="s">
        <v>338</v>
      </c>
      <c r="B144" s="45" t="s">
        <v>324</v>
      </c>
      <c r="C144" s="91">
        <v>20</v>
      </c>
      <c r="D144" s="92" t="s">
        <v>58</v>
      </c>
      <c r="E144" s="163"/>
      <c r="F144" s="163"/>
      <c r="G144" s="46">
        <f t="shared" si="6"/>
        <v>0</v>
      </c>
    </row>
    <row r="145" spans="1:7" x14ac:dyDescent="0.2">
      <c r="A145" s="93" t="s">
        <v>339</v>
      </c>
      <c r="B145" s="94" t="s">
        <v>325</v>
      </c>
      <c r="C145" s="91"/>
      <c r="D145" s="52"/>
      <c r="E145" s="100"/>
      <c r="F145" s="100"/>
      <c r="G145" s="46"/>
    </row>
    <row r="146" spans="1:7" x14ac:dyDescent="0.2">
      <c r="A146" s="93" t="s">
        <v>340</v>
      </c>
      <c r="B146" s="94" t="s">
        <v>326</v>
      </c>
      <c r="C146" s="91">
        <v>30</v>
      </c>
      <c r="D146" s="52" t="s">
        <v>58</v>
      </c>
      <c r="E146" s="162"/>
      <c r="F146" s="162"/>
      <c r="G146" s="46">
        <f t="shared" si="6"/>
        <v>0</v>
      </c>
    </row>
    <row r="147" spans="1:7" x14ac:dyDescent="0.2">
      <c r="A147" s="93" t="s">
        <v>341</v>
      </c>
      <c r="B147" s="94" t="s">
        <v>327</v>
      </c>
      <c r="C147" s="91">
        <v>4</v>
      </c>
      <c r="D147" s="52" t="s">
        <v>58</v>
      </c>
      <c r="E147" s="162"/>
      <c r="F147" s="162"/>
      <c r="G147" s="46">
        <f t="shared" si="6"/>
        <v>0</v>
      </c>
    </row>
    <row r="148" spans="1:7" x14ac:dyDescent="0.2">
      <c r="A148" s="93" t="s">
        <v>342</v>
      </c>
      <c r="B148" s="94" t="s">
        <v>328</v>
      </c>
      <c r="C148" s="91">
        <v>4</v>
      </c>
      <c r="D148" s="52" t="s">
        <v>58</v>
      </c>
      <c r="E148" s="162"/>
      <c r="F148" s="162"/>
      <c r="G148" s="46">
        <f t="shared" si="6"/>
        <v>0</v>
      </c>
    </row>
    <row r="149" spans="1:7" x14ac:dyDescent="0.2">
      <c r="A149" s="93" t="s">
        <v>343</v>
      </c>
      <c r="B149" s="94" t="s">
        <v>329</v>
      </c>
      <c r="C149" s="91">
        <v>2</v>
      </c>
      <c r="D149" s="92" t="s">
        <v>58</v>
      </c>
      <c r="E149" s="162"/>
      <c r="F149" s="162"/>
      <c r="G149" s="46">
        <f t="shared" si="6"/>
        <v>0</v>
      </c>
    </row>
    <row r="150" spans="1:7" ht="38.25" x14ac:dyDescent="0.2">
      <c r="A150" s="93" t="s">
        <v>344</v>
      </c>
      <c r="B150" s="94" t="s">
        <v>330</v>
      </c>
      <c r="C150" s="91">
        <v>2</v>
      </c>
      <c r="D150" s="92" t="s">
        <v>58</v>
      </c>
      <c r="E150" s="100" t="s">
        <v>61</v>
      </c>
      <c r="F150" s="162"/>
      <c r="G150" s="46">
        <f t="shared" si="6"/>
        <v>0</v>
      </c>
    </row>
    <row r="151" spans="1:7" x14ac:dyDescent="0.2">
      <c r="A151" s="95"/>
      <c r="B151" s="185" t="s">
        <v>333</v>
      </c>
      <c r="C151" s="185"/>
      <c r="D151" s="185"/>
      <c r="E151" s="155">
        <f>SUMPRODUCT(E136:E150,$C136:$C150)</f>
        <v>0</v>
      </c>
      <c r="F151" s="155">
        <f>SUMPRODUCT(F136:F150,$C136:$C150)</f>
        <v>0</v>
      </c>
      <c r="G151" s="156">
        <f>SUM(G136:G150)</f>
        <v>0</v>
      </c>
    </row>
    <row r="152" spans="1:7" x14ac:dyDescent="0.2">
      <c r="A152" s="102" t="s">
        <v>81</v>
      </c>
      <c r="B152" s="103" t="s">
        <v>373</v>
      </c>
      <c r="C152" s="91"/>
      <c r="D152" s="92"/>
      <c r="E152" s="100"/>
      <c r="F152" s="100"/>
      <c r="G152" s="46"/>
    </row>
    <row r="153" spans="1:7" x14ac:dyDescent="0.2">
      <c r="A153" s="93" t="s">
        <v>59</v>
      </c>
      <c r="B153" s="94" t="s">
        <v>371</v>
      </c>
      <c r="C153" s="91"/>
      <c r="D153" s="92"/>
      <c r="E153" s="100"/>
      <c r="F153" s="100"/>
      <c r="G153" s="46"/>
    </row>
    <row r="154" spans="1:7" x14ac:dyDescent="0.2">
      <c r="A154" s="93" t="s">
        <v>372</v>
      </c>
      <c r="B154" s="94" t="s">
        <v>345</v>
      </c>
      <c r="C154" s="91"/>
      <c r="D154" s="92"/>
      <c r="E154" s="100"/>
      <c r="F154" s="100"/>
      <c r="G154" s="46"/>
    </row>
    <row r="155" spans="1:7" x14ac:dyDescent="0.2">
      <c r="A155" s="93" t="s">
        <v>374</v>
      </c>
      <c r="B155" s="94" t="s">
        <v>346</v>
      </c>
      <c r="C155" s="91">
        <v>60</v>
      </c>
      <c r="D155" s="92" t="s">
        <v>67</v>
      </c>
      <c r="E155" s="162"/>
      <c r="F155" s="162"/>
      <c r="G155" s="46">
        <f t="shared" si="6"/>
        <v>0</v>
      </c>
    </row>
    <row r="156" spans="1:7" x14ac:dyDescent="0.2">
      <c r="A156" s="93" t="s">
        <v>375</v>
      </c>
      <c r="B156" s="94" t="s">
        <v>347</v>
      </c>
      <c r="C156" s="91">
        <v>90</v>
      </c>
      <c r="D156" s="92" t="s">
        <v>67</v>
      </c>
      <c r="E156" s="162"/>
      <c r="F156" s="162"/>
      <c r="G156" s="46">
        <f t="shared" si="6"/>
        <v>0</v>
      </c>
    </row>
    <row r="157" spans="1:7" ht="25.5" x14ac:dyDescent="0.2">
      <c r="A157" s="93" t="s">
        <v>376</v>
      </c>
      <c r="B157" s="94" t="s">
        <v>348</v>
      </c>
      <c r="C157" s="91">
        <v>1</v>
      </c>
      <c r="D157" s="92" t="s">
        <v>58</v>
      </c>
      <c r="E157" s="162"/>
      <c r="F157" s="162"/>
      <c r="G157" s="46">
        <f t="shared" si="6"/>
        <v>0</v>
      </c>
    </row>
    <row r="158" spans="1:7" x14ac:dyDescent="0.2">
      <c r="A158" s="93" t="s">
        <v>377</v>
      </c>
      <c r="B158" s="94" t="s">
        <v>349</v>
      </c>
      <c r="C158" s="91">
        <v>6</v>
      </c>
      <c r="D158" s="92" t="s">
        <v>67</v>
      </c>
      <c r="E158" s="162"/>
      <c r="F158" s="162"/>
      <c r="G158" s="46">
        <f t="shared" si="6"/>
        <v>0</v>
      </c>
    </row>
    <row r="159" spans="1:7" x14ac:dyDescent="0.2">
      <c r="A159" s="93" t="s">
        <v>378</v>
      </c>
      <c r="B159" s="94" t="s">
        <v>350</v>
      </c>
      <c r="C159" s="91">
        <v>2</v>
      </c>
      <c r="D159" s="92" t="s">
        <v>58</v>
      </c>
      <c r="E159" s="162"/>
      <c r="F159" s="162"/>
      <c r="G159" s="46">
        <f t="shared" si="6"/>
        <v>0</v>
      </c>
    </row>
    <row r="160" spans="1:7" x14ac:dyDescent="0.2">
      <c r="A160" s="93" t="s">
        <v>379</v>
      </c>
      <c r="B160" s="94" t="s">
        <v>351</v>
      </c>
      <c r="C160" s="91">
        <v>2</v>
      </c>
      <c r="D160" s="92" t="s">
        <v>58</v>
      </c>
      <c r="E160" s="162"/>
      <c r="F160" s="162"/>
      <c r="G160" s="46">
        <f t="shared" si="6"/>
        <v>0</v>
      </c>
    </row>
    <row r="161" spans="1:7" ht="25.5" x14ac:dyDescent="0.2">
      <c r="A161" s="93" t="s">
        <v>380</v>
      </c>
      <c r="B161" s="94" t="s">
        <v>352</v>
      </c>
      <c r="C161" s="91">
        <v>3</v>
      </c>
      <c r="D161" s="92" t="s">
        <v>323</v>
      </c>
      <c r="E161" s="162"/>
      <c r="F161" s="162"/>
      <c r="G161" s="46">
        <f t="shared" si="6"/>
        <v>0</v>
      </c>
    </row>
    <row r="162" spans="1:7" ht="38.25" x14ac:dyDescent="0.2">
      <c r="A162" s="93" t="s">
        <v>381</v>
      </c>
      <c r="B162" s="94" t="s">
        <v>353</v>
      </c>
      <c r="C162" s="91">
        <v>1</v>
      </c>
      <c r="D162" s="92" t="s">
        <v>323</v>
      </c>
      <c r="E162" s="162"/>
      <c r="F162" s="162"/>
      <c r="G162" s="46">
        <f t="shared" si="6"/>
        <v>0</v>
      </c>
    </row>
    <row r="163" spans="1:7" ht="25.5" x14ac:dyDescent="0.2">
      <c r="A163" s="93" t="s">
        <v>382</v>
      </c>
      <c r="B163" s="94" t="s">
        <v>354</v>
      </c>
      <c r="C163" s="91">
        <v>1</v>
      </c>
      <c r="D163" s="92" t="s">
        <v>58</v>
      </c>
      <c r="E163" s="162"/>
      <c r="F163" s="162"/>
      <c r="G163" s="46">
        <f t="shared" si="6"/>
        <v>0</v>
      </c>
    </row>
    <row r="164" spans="1:7" ht="25.5" x14ac:dyDescent="0.2">
      <c r="A164" s="93" t="s">
        <v>383</v>
      </c>
      <c r="B164" s="94" t="s">
        <v>355</v>
      </c>
      <c r="C164" s="91">
        <v>2</v>
      </c>
      <c r="D164" s="92" t="s">
        <v>58</v>
      </c>
      <c r="E164" s="162"/>
      <c r="F164" s="162"/>
      <c r="G164" s="46">
        <f t="shared" si="6"/>
        <v>0</v>
      </c>
    </row>
    <row r="165" spans="1:7" x14ac:dyDescent="0.2">
      <c r="A165" s="93" t="s">
        <v>384</v>
      </c>
      <c r="B165" s="94" t="s">
        <v>356</v>
      </c>
      <c r="C165" s="91">
        <v>2</v>
      </c>
      <c r="D165" s="92" t="s">
        <v>58</v>
      </c>
      <c r="E165" s="162"/>
      <c r="F165" s="162"/>
      <c r="G165" s="46">
        <f t="shared" si="6"/>
        <v>0</v>
      </c>
    </row>
    <row r="166" spans="1:7" x14ac:dyDescent="0.2">
      <c r="A166" s="93" t="s">
        <v>385</v>
      </c>
      <c r="B166" s="94" t="s">
        <v>357</v>
      </c>
      <c r="C166" s="91">
        <v>4</v>
      </c>
      <c r="D166" s="92" t="s">
        <v>58</v>
      </c>
      <c r="E166" s="162"/>
      <c r="F166" s="162"/>
      <c r="G166" s="46">
        <f t="shared" si="6"/>
        <v>0</v>
      </c>
    </row>
    <row r="167" spans="1:7" x14ac:dyDescent="0.2">
      <c r="A167" s="93" t="s">
        <v>386</v>
      </c>
      <c r="B167" s="94" t="s">
        <v>358</v>
      </c>
      <c r="C167" s="91">
        <v>6</v>
      </c>
      <c r="D167" s="92" t="s">
        <v>67</v>
      </c>
      <c r="E167" s="162"/>
      <c r="F167" s="162"/>
      <c r="G167" s="46">
        <f>TRUNC((SUMPRODUCT(E167:F167)*C167),2)</f>
        <v>0</v>
      </c>
    </row>
    <row r="168" spans="1:7" ht="25.5" x14ac:dyDescent="0.2">
      <c r="A168" s="93" t="s">
        <v>387</v>
      </c>
      <c r="B168" s="94" t="s">
        <v>359</v>
      </c>
      <c r="C168" s="91">
        <v>2</v>
      </c>
      <c r="D168" s="92" t="s">
        <v>58</v>
      </c>
      <c r="E168" s="162"/>
      <c r="F168" s="162"/>
      <c r="G168" s="46">
        <f t="shared" ref="G168:G172" si="7">TRUNC((SUMPRODUCT(E168:F168)*C168),2)</f>
        <v>0</v>
      </c>
    </row>
    <row r="169" spans="1:7" x14ac:dyDescent="0.2">
      <c r="A169" s="93" t="s">
        <v>388</v>
      </c>
      <c r="B169" s="94" t="s">
        <v>360</v>
      </c>
      <c r="C169" s="51">
        <v>1</v>
      </c>
      <c r="D169" s="52" t="s">
        <v>58</v>
      </c>
      <c r="E169" s="163"/>
      <c r="F169" s="163"/>
      <c r="G169" s="46">
        <f t="shared" si="7"/>
        <v>0</v>
      </c>
    </row>
    <row r="170" spans="1:7" ht="25.5" x14ac:dyDescent="0.2">
      <c r="A170" s="93" t="s">
        <v>389</v>
      </c>
      <c r="B170" s="94" t="s">
        <v>361</v>
      </c>
      <c r="C170" s="51">
        <v>1</v>
      </c>
      <c r="D170" s="52" t="s">
        <v>58</v>
      </c>
      <c r="E170" s="163"/>
      <c r="F170" s="163"/>
      <c r="G170" s="46">
        <f t="shared" si="7"/>
        <v>0</v>
      </c>
    </row>
    <row r="171" spans="1:7" x14ac:dyDescent="0.2">
      <c r="A171" s="93" t="s">
        <v>390</v>
      </c>
      <c r="B171" s="94" t="s">
        <v>362</v>
      </c>
      <c r="C171" s="51">
        <v>1</v>
      </c>
      <c r="D171" s="52" t="s">
        <v>58</v>
      </c>
      <c r="E171" s="163"/>
      <c r="F171" s="163"/>
      <c r="G171" s="46">
        <f t="shared" si="7"/>
        <v>0</v>
      </c>
    </row>
    <row r="172" spans="1:7" ht="38.25" x14ac:dyDescent="0.2">
      <c r="A172" s="93" t="s">
        <v>391</v>
      </c>
      <c r="B172" s="94" t="s">
        <v>363</v>
      </c>
      <c r="C172" s="51">
        <v>1</v>
      </c>
      <c r="D172" s="52" t="s">
        <v>322</v>
      </c>
      <c r="E172" s="101" t="s">
        <v>61</v>
      </c>
      <c r="F172" s="163"/>
      <c r="G172" s="46">
        <f t="shared" si="7"/>
        <v>0</v>
      </c>
    </row>
    <row r="173" spans="1:7" ht="25.5" x14ac:dyDescent="0.2">
      <c r="A173" s="93" t="s">
        <v>392</v>
      </c>
      <c r="B173" s="94" t="s">
        <v>364</v>
      </c>
      <c r="C173" s="91">
        <v>60</v>
      </c>
      <c r="D173" s="92" t="s">
        <v>67</v>
      </c>
      <c r="E173" s="100" t="s">
        <v>61</v>
      </c>
      <c r="F173" s="162"/>
      <c r="G173" s="46">
        <f>TRUNC((SUMPRODUCT(E173:F173)*C173),2)</f>
        <v>0</v>
      </c>
    </row>
    <row r="174" spans="1:7" x14ac:dyDescent="0.2">
      <c r="A174" s="93" t="s">
        <v>393</v>
      </c>
      <c r="B174" s="94" t="s">
        <v>365</v>
      </c>
      <c r="C174" s="91">
        <v>620</v>
      </c>
      <c r="D174" s="92" t="s">
        <v>67</v>
      </c>
      <c r="E174" s="162"/>
      <c r="F174" s="162"/>
      <c r="G174" s="46">
        <f t="shared" ref="G174:G220" si="8">TRUNC((SUMPRODUCT(E174:F174)*C174),2)</f>
        <v>0</v>
      </c>
    </row>
    <row r="175" spans="1:7" ht="25.5" x14ac:dyDescent="0.2">
      <c r="A175" s="93" t="s">
        <v>394</v>
      </c>
      <c r="B175" s="94" t="s">
        <v>366</v>
      </c>
      <c r="C175" s="91">
        <v>10</v>
      </c>
      <c r="D175" s="92" t="s">
        <v>67</v>
      </c>
      <c r="E175" s="162"/>
      <c r="F175" s="162"/>
      <c r="G175" s="46">
        <f t="shared" si="8"/>
        <v>0</v>
      </c>
    </row>
    <row r="176" spans="1:7" ht="25.5" x14ac:dyDescent="0.2">
      <c r="A176" s="93" t="s">
        <v>395</v>
      </c>
      <c r="B176" s="94" t="s">
        <v>367</v>
      </c>
      <c r="C176" s="91">
        <v>2</v>
      </c>
      <c r="D176" s="92" t="s">
        <v>58</v>
      </c>
      <c r="E176" s="162"/>
      <c r="F176" s="162"/>
      <c r="G176" s="46">
        <f t="shared" si="8"/>
        <v>0</v>
      </c>
    </row>
    <row r="177" spans="1:7" x14ac:dyDescent="0.2">
      <c r="A177" s="93" t="s">
        <v>396</v>
      </c>
      <c r="B177" s="94" t="s">
        <v>368</v>
      </c>
      <c r="C177" s="91">
        <v>4</v>
      </c>
      <c r="D177" s="92" t="s">
        <v>58</v>
      </c>
      <c r="E177" s="162"/>
      <c r="F177" s="162"/>
      <c r="G177" s="46">
        <f t="shared" si="8"/>
        <v>0</v>
      </c>
    </row>
    <row r="178" spans="1:7" ht="25.5" x14ac:dyDescent="0.2">
      <c r="A178" s="93" t="s">
        <v>397</v>
      </c>
      <c r="B178" s="94" t="s">
        <v>369</v>
      </c>
      <c r="C178" s="91">
        <v>1</v>
      </c>
      <c r="D178" s="92" t="s">
        <v>58</v>
      </c>
      <c r="E178" s="162"/>
      <c r="F178" s="162"/>
      <c r="G178" s="46">
        <f t="shared" si="8"/>
        <v>0</v>
      </c>
    </row>
    <row r="179" spans="1:7" ht="25.5" x14ac:dyDescent="0.2">
      <c r="A179" s="93" t="s">
        <v>398</v>
      </c>
      <c r="B179" s="94" t="s">
        <v>370</v>
      </c>
      <c r="C179" s="91">
        <v>1</v>
      </c>
      <c r="D179" s="92" t="s">
        <v>58</v>
      </c>
      <c r="E179" s="162"/>
      <c r="F179" s="162"/>
      <c r="G179" s="46">
        <f t="shared" si="8"/>
        <v>0</v>
      </c>
    </row>
    <row r="180" spans="1:7" x14ac:dyDescent="0.2">
      <c r="A180" s="44" t="s">
        <v>84</v>
      </c>
      <c r="B180" s="94" t="s">
        <v>415</v>
      </c>
      <c r="C180" s="91"/>
      <c r="D180" s="92"/>
      <c r="E180" s="100"/>
      <c r="F180" s="100"/>
      <c r="G180" s="46"/>
    </row>
    <row r="181" spans="1:7" ht="25.5" x14ac:dyDescent="0.2">
      <c r="A181" s="44" t="s">
        <v>416</v>
      </c>
      <c r="B181" s="94" t="s">
        <v>399</v>
      </c>
      <c r="C181" s="91">
        <v>1</v>
      </c>
      <c r="D181" s="92" t="s">
        <v>58</v>
      </c>
      <c r="E181" s="162"/>
      <c r="F181" s="162"/>
      <c r="G181" s="46">
        <f t="shared" si="8"/>
        <v>0</v>
      </c>
    </row>
    <row r="182" spans="1:7" ht="25.5" x14ac:dyDescent="0.2">
      <c r="A182" s="44" t="s">
        <v>417</v>
      </c>
      <c r="B182" s="94" t="s">
        <v>400</v>
      </c>
      <c r="C182" s="91">
        <v>6</v>
      </c>
      <c r="D182" s="52" t="s">
        <v>67</v>
      </c>
      <c r="E182" s="162"/>
      <c r="F182" s="162"/>
      <c r="G182" s="46">
        <f t="shared" si="8"/>
        <v>0</v>
      </c>
    </row>
    <row r="183" spans="1:7" ht="51" x14ac:dyDescent="0.2">
      <c r="A183" s="44" t="s">
        <v>418</v>
      </c>
      <c r="B183" s="94" t="s">
        <v>401</v>
      </c>
      <c r="C183" s="91">
        <v>1</v>
      </c>
      <c r="D183" s="52" t="s">
        <v>58</v>
      </c>
      <c r="E183" s="162"/>
      <c r="F183" s="162"/>
      <c r="G183" s="46">
        <f t="shared" si="8"/>
        <v>0</v>
      </c>
    </row>
    <row r="184" spans="1:7" x14ac:dyDescent="0.2">
      <c r="A184" s="44" t="s">
        <v>419</v>
      </c>
      <c r="B184" s="94" t="s">
        <v>402</v>
      </c>
      <c r="C184" s="91">
        <v>66</v>
      </c>
      <c r="D184" s="92" t="s">
        <v>67</v>
      </c>
      <c r="E184" s="162"/>
      <c r="F184" s="162"/>
      <c r="G184" s="46">
        <f t="shared" si="8"/>
        <v>0</v>
      </c>
    </row>
    <row r="185" spans="1:7" ht="51" x14ac:dyDescent="0.2">
      <c r="A185" s="44" t="s">
        <v>420</v>
      </c>
      <c r="B185" s="45" t="s">
        <v>403</v>
      </c>
      <c r="C185" s="51">
        <v>2</v>
      </c>
      <c r="D185" s="52" t="s">
        <v>58</v>
      </c>
      <c r="E185" s="163"/>
      <c r="F185" s="163"/>
      <c r="G185" s="46">
        <f t="shared" si="8"/>
        <v>0</v>
      </c>
    </row>
    <row r="186" spans="1:7" x14ac:dyDescent="0.2">
      <c r="A186" s="44" t="s">
        <v>421</v>
      </c>
      <c r="B186" s="45" t="s">
        <v>365</v>
      </c>
      <c r="C186" s="91">
        <v>90</v>
      </c>
      <c r="D186" s="92" t="s">
        <v>67</v>
      </c>
      <c r="E186" s="163"/>
      <c r="F186" s="163"/>
      <c r="G186" s="46">
        <f t="shared" si="8"/>
        <v>0</v>
      </c>
    </row>
    <row r="187" spans="1:7" x14ac:dyDescent="0.2">
      <c r="A187" s="93" t="s">
        <v>85</v>
      </c>
      <c r="B187" s="45" t="s">
        <v>422</v>
      </c>
      <c r="C187" s="91"/>
      <c r="D187" s="92"/>
      <c r="E187" s="101"/>
      <c r="F187" s="101"/>
      <c r="G187" s="46"/>
    </row>
    <row r="188" spans="1:7" ht="25.5" x14ac:dyDescent="0.2">
      <c r="A188" s="93" t="s">
        <v>423</v>
      </c>
      <c r="B188" s="45" t="s">
        <v>399</v>
      </c>
      <c r="C188" s="91">
        <v>1</v>
      </c>
      <c r="D188" s="92" t="s">
        <v>58</v>
      </c>
      <c r="E188" s="163"/>
      <c r="F188" s="163"/>
      <c r="G188" s="46">
        <f t="shared" si="8"/>
        <v>0</v>
      </c>
    </row>
    <row r="189" spans="1:7" ht="25.5" x14ac:dyDescent="0.2">
      <c r="A189" s="93" t="s">
        <v>424</v>
      </c>
      <c r="B189" s="94" t="s">
        <v>400</v>
      </c>
      <c r="C189" s="51">
        <v>6</v>
      </c>
      <c r="D189" s="52" t="s">
        <v>67</v>
      </c>
      <c r="E189" s="163"/>
      <c r="F189" s="163"/>
      <c r="G189" s="46">
        <f t="shared" si="8"/>
        <v>0</v>
      </c>
    </row>
    <row r="190" spans="1:7" ht="51" x14ac:dyDescent="0.2">
      <c r="A190" s="93" t="s">
        <v>425</v>
      </c>
      <c r="B190" s="45" t="s">
        <v>404</v>
      </c>
      <c r="C190" s="91">
        <v>1</v>
      </c>
      <c r="D190" s="92" t="s">
        <v>58</v>
      </c>
      <c r="E190" s="163"/>
      <c r="F190" s="163"/>
      <c r="G190" s="46">
        <f t="shared" si="8"/>
        <v>0</v>
      </c>
    </row>
    <row r="191" spans="1:7" x14ac:dyDescent="0.2">
      <c r="A191" s="93" t="s">
        <v>426</v>
      </c>
      <c r="B191" s="45" t="s">
        <v>345</v>
      </c>
      <c r="C191" s="91"/>
      <c r="D191" s="92"/>
      <c r="E191" s="101"/>
      <c r="F191" s="101"/>
      <c r="G191" s="46"/>
    </row>
    <row r="192" spans="1:7" x14ac:dyDescent="0.2">
      <c r="A192" s="93" t="s">
        <v>427</v>
      </c>
      <c r="B192" s="45" t="s">
        <v>346</v>
      </c>
      <c r="C192" s="91">
        <v>36</v>
      </c>
      <c r="D192" s="92" t="s">
        <v>67</v>
      </c>
      <c r="E192" s="163"/>
      <c r="F192" s="163"/>
      <c r="G192" s="46">
        <f t="shared" si="8"/>
        <v>0</v>
      </c>
    </row>
    <row r="193" spans="1:7" x14ac:dyDescent="0.2">
      <c r="A193" s="93" t="s">
        <v>428</v>
      </c>
      <c r="B193" s="94" t="s">
        <v>347</v>
      </c>
      <c r="C193" s="91">
        <v>75</v>
      </c>
      <c r="D193" s="52" t="s">
        <v>67</v>
      </c>
      <c r="E193" s="162"/>
      <c r="F193" s="162"/>
      <c r="G193" s="46">
        <f t="shared" si="8"/>
        <v>0</v>
      </c>
    </row>
    <row r="194" spans="1:7" ht="25.5" x14ac:dyDescent="0.2">
      <c r="A194" s="93" t="s">
        <v>429</v>
      </c>
      <c r="B194" s="94" t="s">
        <v>405</v>
      </c>
      <c r="C194" s="91">
        <v>3</v>
      </c>
      <c r="D194" s="52" t="s">
        <v>67</v>
      </c>
      <c r="E194" s="162"/>
      <c r="F194" s="162"/>
      <c r="G194" s="46">
        <f t="shared" si="8"/>
        <v>0</v>
      </c>
    </row>
    <row r="195" spans="1:7" x14ac:dyDescent="0.2">
      <c r="A195" s="93" t="s">
        <v>430</v>
      </c>
      <c r="B195" s="94" t="s">
        <v>406</v>
      </c>
      <c r="C195" s="91">
        <v>2</v>
      </c>
      <c r="D195" s="52" t="s">
        <v>323</v>
      </c>
      <c r="E195" s="162"/>
      <c r="F195" s="162"/>
      <c r="G195" s="46">
        <f t="shared" si="8"/>
        <v>0</v>
      </c>
    </row>
    <row r="196" spans="1:7" ht="25.5" x14ac:dyDescent="0.2">
      <c r="A196" s="93" t="s">
        <v>431</v>
      </c>
      <c r="B196" s="94" t="s">
        <v>407</v>
      </c>
      <c r="C196" s="91">
        <v>4</v>
      </c>
      <c r="D196" s="52" t="s">
        <v>323</v>
      </c>
      <c r="E196" s="162"/>
      <c r="F196" s="162"/>
      <c r="G196" s="46">
        <f t="shared" si="8"/>
        <v>0</v>
      </c>
    </row>
    <row r="197" spans="1:7" ht="51" x14ac:dyDescent="0.2">
      <c r="A197" s="93" t="s">
        <v>432</v>
      </c>
      <c r="B197" s="94" t="s">
        <v>408</v>
      </c>
      <c r="C197" s="91">
        <v>4</v>
      </c>
      <c r="D197" s="92" t="s">
        <v>58</v>
      </c>
      <c r="E197" s="162"/>
      <c r="F197" s="162"/>
      <c r="G197" s="46">
        <f t="shared" si="8"/>
        <v>0</v>
      </c>
    </row>
    <row r="198" spans="1:7" ht="25.5" x14ac:dyDescent="0.2">
      <c r="A198" s="93" t="s">
        <v>433</v>
      </c>
      <c r="B198" s="94" t="s">
        <v>409</v>
      </c>
      <c r="C198" s="91">
        <v>1</v>
      </c>
      <c r="D198" s="92" t="s">
        <v>58</v>
      </c>
      <c r="E198" s="162"/>
      <c r="F198" s="162"/>
      <c r="G198" s="46">
        <f t="shared" si="8"/>
        <v>0</v>
      </c>
    </row>
    <row r="199" spans="1:7" ht="25.5" x14ac:dyDescent="0.2">
      <c r="A199" s="93" t="s">
        <v>434</v>
      </c>
      <c r="B199" s="94" t="s">
        <v>410</v>
      </c>
      <c r="C199" s="91">
        <v>6</v>
      </c>
      <c r="D199" s="92" t="s">
        <v>67</v>
      </c>
      <c r="E199" s="162"/>
      <c r="F199" s="162"/>
      <c r="G199" s="46">
        <f t="shared" si="8"/>
        <v>0</v>
      </c>
    </row>
    <row r="200" spans="1:7" x14ac:dyDescent="0.2">
      <c r="A200" s="93" t="s">
        <v>435</v>
      </c>
      <c r="B200" s="94" t="s">
        <v>350</v>
      </c>
      <c r="C200" s="91">
        <v>2</v>
      </c>
      <c r="D200" s="92" t="s">
        <v>58</v>
      </c>
      <c r="E200" s="162"/>
      <c r="F200" s="162"/>
      <c r="G200" s="46">
        <f t="shared" si="8"/>
        <v>0</v>
      </c>
    </row>
    <row r="201" spans="1:7" x14ac:dyDescent="0.2">
      <c r="A201" s="93" t="s">
        <v>436</v>
      </c>
      <c r="B201" s="94" t="s">
        <v>351</v>
      </c>
      <c r="C201" s="91">
        <v>2</v>
      </c>
      <c r="D201" s="92" t="s">
        <v>58</v>
      </c>
      <c r="E201" s="162"/>
      <c r="F201" s="162"/>
      <c r="G201" s="46">
        <f t="shared" si="8"/>
        <v>0</v>
      </c>
    </row>
    <row r="202" spans="1:7" ht="25.5" x14ac:dyDescent="0.2">
      <c r="A202" s="93" t="s">
        <v>437</v>
      </c>
      <c r="B202" s="94" t="s">
        <v>411</v>
      </c>
      <c r="C202" s="91">
        <v>1</v>
      </c>
      <c r="D202" s="92" t="s">
        <v>58</v>
      </c>
      <c r="E202" s="162"/>
      <c r="F202" s="162"/>
      <c r="G202" s="46">
        <f t="shared" si="8"/>
        <v>0</v>
      </c>
    </row>
    <row r="203" spans="1:7" ht="25.5" x14ac:dyDescent="0.2">
      <c r="A203" s="93" t="s">
        <v>438</v>
      </c>
      <c r="B203" s="94" t="s">
        <v>412</v>
      </c>
      <c r="C203" s="91">
        <v>6</v>
      </c>
      <c r="D203" s="92" t="s">
        <v>67</v>
      </c>
      <c r="E203" s="162"/>
      <c r="F203" s="162"/>
      <c r="G203" s="46">
        <f t="shared" si="8"/>
        <v>0</v>
      </c>
    </row>
    <row r="204" spans="1:7" ht="38.25" x14ac:dyDescent="0.2">
      <c r="A204" s="93" t="s">
        <v>439</v>
      </c>
      <c r="B204" s="94" t="s">
        <v>413</v>
      </c>
      <c r="C204" s="91">
        <v>2</v>
      </c>
      <c r="D204" s="92" t="s">
        <v>58</v>
      </c>
      <c r="E204" s="162"/>
      <c r="F204" s="162"/>
      <c r="G204" s="46">
        <f t="shared" si="8"/>
        <v>0</v>
      </c>
    </row>
    <row r="205" spans="1:7" x14ac:dyDescent="0.2">
      <c r="A205" s="93" t="s">
        <v>440</v>
      </c>
      <c r="B205" s="94" t="s">
        <v>414</v>
      </c>
      <c r="C205" s="91">
        <v>1</v>
      </c>
      <c r="D205" s="92" t="s">
        <v>58</v>
      </c>
      <c r="E205" s="162"/>
      <c r="F205" s="162"/>
      <c r="G205" s="46">
        <f t="shared" si="8"/>
        <v>0</v>
      </c>
    </row>
    <row r="206" spans="1:7" x14ac:dyDescent="0.2">
      <c r="A206" s="93" t="s">
        <v>441</v>
      </c>
      <c r="B206" s="94" t="s">
        <v>365</v>
      </c>
      <c r="C206" s="91">
        <v>170</v>
      </c>
      <c r="D206" s="92" t="s">
        <v>67</v>
      </c>
      <c r="E206" s="162"/>
      <c r="F206" s="162"/>
      <c r="G206" s="46">
        <f t="shared" si="8"/>
        <v>0</v>
      </c>
    </row>
    <row r="207" spans="1:7" ht="38.25" x14ac:dyDescent="0.2">
      <c r="A207" s="93" t="s">
        <v>442</v>
      </c>
      <c r="B207" s="94" t="s">
        <v>353</v>
      </c>
      <c r="C207" s="91">
        <v>1</v>
      </c>
      <c r="D207" s="92" t="s">
        <v>323</v>
      </c>
      <c r="E207" s="162"/>
      <c r="F207" s="162"/>
      <c r="G207" s="46">
        <f t="shared" si="8"/>
        <v>0</v>
      </c>
    </row>
    <row r="208" spans="1:7" ht="25.5" x14ac:dyDescent="0.2">
      <c r="A208" s="93" t="s">
        <v>443</v>
      </c>
      <c r="B208" s="94" t="s">
        <v>354</v>
      </c>
      <c r="C208" s="91">
        <v>1</v>
      </c>
      <c r="D208" s="92" t="s">
        <v>58</v>
      </c>
      <c r="E208" s="162"/>
      <c r="F208" s="162"/>
      <c r="G208" s="46">
        <f t="shared" si="8"/>
        <v>0</v>
      </c>
    </row>
    <row r="209" spans="1:7" ht="25.5" x14ac:dyDescent="0.2">
      <c r="A209" s="93" t="s">
        <v>444</v>
      </c>
      <c r="B209" s="94" t="s">
        <v>361</v>
      </c>
      <c r="C209" s="91">
        <v>1</v>
      </c>
      <c r="D209" s="92" t="s">
        <v>58</v>
      </c>
      <c r="E209" s="162"/>
      <c r="F209" s="162"/>
      <c r="G209" s="46">
        <f t="shared" si="8"/>
        <v>0</v>
      </c>
    </row>
    <row r="210" spans="1:7" x14ac:dyDescent="0.2">
      <c r="A210" s="93" t="s">
        <v>86</v>
      </c>
      <c r="B210" s="94" t="s">
        <v>456</v>
      </c>
      <c r="C210" s="91"/>
      <c r="D210" s="92"/>
      <c r="E210" s="100"/>
      <c r="F210" s="100"/>
      <c r="G210" s="46"/>
    </row>
    <row r="211" spans="1:7" ht="25.5" x14ac:dyDescent="0.2">
      <c r="A211" s="93" t="s">
        <v>457</v>
      </c>
      <c r="B211" s="94" t="s">
        <v>399</v>
      </c>
      <c r="C211" s="91">
        <v>1</v>
      </c>
      <c r="D211" s="92" t="s">
        <v>58</v>
      </c>
      <c r="E211" s="162"/>
      <c r="F211" s="162"/>
      <c r="G211" s="46">
        <f t="shared" si="8"/>
        <v>0</v>
      </c>
    </row>
    <row r="212" spans="1:7" ht="25.5" x14ac:dyDescent="0.2">
      <c r="A212" s="93" t="s">
        <v>458</v>
      </c>
      <c r="B212" s="94" t="s">
        <v>400</v>
      </c>
      <c r="C212" s="91">
        <v>6</v>
      </c>
      <c r="D212" s="92" t="s">
        <v>67</v>
      </c>
      <c r="E212" s="162"/>
      <c r="F212" s="162"/>
      <c r="G212" s="46">
        <f t="shared" si="8"/>
        <v>0</v>
      </c>
    </row>
    <row r="213" spans="1:7" ht="51" x14ac:dyDescent="0.2">
      <c r="A213" s="93" t="s">
        <v>459</v>
      </c>
      <c r="B213" s="94" t="s">
        <v>404</v>
      </c>
      <c r="C213" s="91">
        <v>1</v>
      </c>
      <c r="D213" s="92" t="s">
        <v>58</v>
      </c>
      <c r="E213" s="162"/>
      <c r="F213" s="162"/>
      <c r="G213" s="46">
        <f t="shared" si="8"/>
        <v>0</v>
      </c>
    </row>
    <row r="214" spans="1:7" x14ac:dyDescent="0.2">
      <c r="A214" s="93" t="s">
        <v>460</v>
      </c>
      <c r="B214" s="94" t="s">
        <v>445</v>
      </c>
      <c r="C214" s="91">
        <v>30</v>
      </c>
      <c r="D214" s="92" t="s">
        <v>67</v>
      </c>
      <c r="E214" s="162"/>
      <c r="F214" s="162"/>
      <c r="G214" s="46">
        <f t="shared" si="8"/>
        <v>0</v>
      </c>
    </row>
    <row r="215" spans="1:7" ht="25.5" x14ac:dyDescent="0.2">
      <c r="A215" s="93" t="s">
        <v>461</v>
      </c>
      <c r="B215" s="94" t="s">
        <v>405</v>
      </c>
      <c r="C215" s="91">
        <v>6</v>
      </c>
      <c r="D215" s="92" t="s">
        <v>67</v>
      </c>
      <c r="E215" s="162"/>
      <c r="F215" s="162"/>
      <c r="G215" s="46">
        <f t="shared" si="8"/>
        <v>0</v>
      </c>
    </row>
    <row r="216" spans="1:7" x14ac:dyDescent="0.2">
      <c r="A216" s="93" t="s">
        <v>462</v>
      </c>
      <c r="B216" s="94" t="s">
        <v>406</v>
      </c>
      <c r="C216" s="91">
        <v>2</v>
      </c>
      <c r="D216" s="92" t="s">
        <v>323</v>
      </c>
      <c r="E216" s="162"/>
      <c r="F216" s="162"/>
      <c r="G216" s="46">
        <f t="shared" si="8"/>
        <v>0</v>
      </c>
    </row>
    <row r="217" spans="1:7" ht="25.5" x14ac:dyDescent="0.2">
      <c r="A217" s="93" t="s">
        <v>463</v>
      </c>
      <c r="B217" s="94" t="s">
        <v>407</v>
      </c>
      <c r="C217" s="91">
        <v>4</v>
      </c>
      <c r="D217" s="92" t="s">
        <v>323</v>
      </c>
      <c r="E217" s="162"/>
      <c r="F217" s="162"/>
      <c r="G217" s="46">
        <f t="shared" si="8"/>
        <v>0</v>
      </c>
    </row>
    <row r="218" spans="1:7" ht="51" x14ac:dyDescent="0.2">
      <c r="A218" s="93" t="s">
        <v>464</v>
      </c>
      <c r="B218" s="94" t="s">
        <v>408</v>
      </c>
      <c r="C218" s="91">
        <v>4</v>
      </c>
      <c r="D218" s="92" t="s">
        <v>58</v>
      </c>
      <c r="E218" s="162"/>
      <c r="F218" s="162"/>
      <c r="G218" s="46">
        <f t="shared" si="8"/>
        <v>0</v>
      </c>
    </row>
    <row r="219" spans="1:7" ht="25.5" x14ac:dyDescent="0.2">
      <c r="A219" s="93" t="s">
        <v>465</v>
      </c>
      <c r="B219" s="94" t="s">
        <v>446</v>
      </c>
      <c r="C219" s="91">
        <v>6</v>
      </c>
      <c r="D219" s="92" t="s">
        <v>67</v>
      </c>
      <c r="E219" s="162"/>
      <c r="F219" s="162"/>
      <c r="G219" s="46">
        <f t="shared" si="8"/>
        <v>0</v>
      </c>
    </row>
    <row r="220" spans="1:7" ht="25.5" x14ac:dyDescent="0.2">
      <c r="A220" s="93" t="s">
        <v>466</v>
      </c>
      <c r="B220" s="94" t="s">
        <v>447</v>
      </c>
      <c r="C220" s="91">
        <v>1</v>
      </c>
      <c r="D220" s="92" t="s">
        <v>58</v>
      </c>
      <c r="E220" s="162"/>
      <c r="F220" s="162"/>
      <c r="G220" s="46">
        <f t="shared" si="8"/>
        <v>0</v>
      </c>
    </row>
    <row r="221" spans="1:7" x14ac:dyDescent="0.2">
      <c r="A221" s="93" t="s">
        <v>467</v>
      </c>
      <c r="B221" s="94" t="s">
        <v>414</v>
      </c>
      <c r="C221" s="91">
        <v>1</v>
      </c>
      <c r="D221" s="92" t="s">
        <v>58</v>
      </c>
      <c r="E221" s="162"/>
      <c r="F221" s="162"/>
      <c r="G221" s="46">
        <f t="shared" si="3"/>
        <v>0</v>
      </c>
    </row>
    <row r="222" spans="1:7" x14ac:dyDescent="0.2">
      <c r="A222" s="93" t="s">
        <v>468</v>
      </c>
      <c r="B222" s="94" t="s">
        <v>365</v>
      </c>
      <c r="C222" s="91">
        <v>120</v>
      </c>
      <c r="D222" s="52" t="s">
        <v>67</v>
      </c>
      <c r="E222" s="162"/>
      <c r="F222" s="162"/>
      <c r="G222" s="46">
        <f t="shared" si="3"/>
        <v>0</v>
      </c>
    </row>
    <row r="223" spans="1:7" ht="25.5" x14ac:dyDescent="0.2">
      <c r="A223" s="93" t="s">
        <v>469</v>
      </c>
      <c r="B223" s="94" t="s">
        <v>448</v>
      </c>
      <c r="C223" s="91">
        <v>1</v>
      </c>
      <c r="D223" s="52" t="s">
        <v>58</v>
      </c>
      <c r="E223" s="162"/>
      <c r="F223" s="162"/>
      <c r="G223" s="46">
        <f t="shared" si="3"/>
        <v>0</v>
      </c>
    </row>
    <row r="224" spans="1:7" ht="25.5" x14ac:dyDescent="0.2">
      <c r="A224" s="93" t="s">
        <v>470</v>
      </c>
      <c r="B224" s="94" t="s">
        <v>449</v>
      </c>
      <c r="C224" s="91">
        <v>1</v>
      </c>
      <c r="D224" s="92" t="s">
        <v>322</v>
      </c>
      <c r="E224" s="100" t="s">
        <v>61</v>
      </c>
      <c r="F224" s="162"/>
      <c r="G224" s="46">
        <f t="shared" si="3"/>
        <v>0</v>
      </c>
    </row>
    <row r="225" spans="1:7" ht="38.25" x14ac:dyDescent="0.2">
      <c r="A225" s="93" t="s">
        <v>471</v>
      </c>
      <c r="B225" s="45" t="s">
        <v>450</v>
      </c>
      <c r="C225" s="51">
        <v>1</v>
      </c>
      <c r="D225" s="52" t="s">
        <v>322</v>
      </c>
      <c r="E225" s="101" t="s">
        <v>61</v>
      </c>
      <c r="F225" s="163"/>
      <c r="G225" s="46">
        <f t="shared" si="3"/>
        <v>0</v>
      </c>
    </row>
    <row r="226" spans="1:7" ht="25.5" x14ac:dyDescent="0.2">
      <c r="A226" s="93" t="s">
        <v>472</v>
      </c>
      <c r="B226" s="45" t="s">
        <v>451</v>
      </c>
      <c r="C226" s="91">
        <v>1</v>
      </c>
      <c r="D226" s="92" t="s">
        <v>322</v>
      </c>
      <c r="E226" s="101" t="s">
        <v>61</v>
      </c>
      <c r="F226" s="163"/>
      <c r="G226" s="46">
        <f t="shared" si="3"/>
        <v>0</v>
      </c>
    </row>
    <row r="227" spans="1:7" x14ac:dyDescent="0.2">
      <c r="A227" s="93" t="s">
        <v>473</v>
      </c>
      <c r="B227" s="45" t="s">
        <v>452</v>
      </c>
      <c r="C227" s="91">
        <v>1</v>
      </c>
      <c r="D227" s="92" t="s">
        <v>58</v>
      </c>
      <c r="E227" s="163"/>
      <c r="F227" s="163"/>
      <c r="G227" s="46">
        <f t="shared" si="3"/>
        <v>0</v>
      </c>
    </row>
    <row r="228" spans="1:7" x14ac:dyDescent="0.2">
      <c r="A228" s="93" t="s">
        <v>474</v>
      </c>
      <c r="B228" s="94" t="s">
        <v>453</v>
      </c>
      <c r="C228" s="51">
        <v>1</v>
      </c>
      <c r="D228" s="52" t="s">
        <v>58</v>
      </c>
      <c r="E228" s="163"/>
      <c r="F228" s="163"/>
      <c r="G228" s="46">
        <f t="shared" ref="G228:G250" si="9">TRUNC((SUMPRODUCT(E228:F228)*C228),2)</f>
        <v>0</v>
      </c>
    </row>
    <row r="229" spans="1:7" x14ac:dyDescent="0.2">
      <c r="A229" s="93" t="s">
        <v>475</v>
      </c>
      <c r="B229" s="45" t="s">
        <v>454</v>
      </c>
      <c r="C229" s="91">
        <v>3</v>
      </c>
      <c r="D229" s="92" t="s">
        <v>58</v>
      </c>
      <c r="E229" s="163"/>
      <c r="F229" s="163"/>
      <c r="G229" s="46">
        <f t="shared" si="9"/>
        <v>0</v>
      </c>
    </row>
    <row r="230" spans="1:7" x14ac:dyDescent="0.2">
      <c r="A230" s="93" t="s">
        <v>476</v>
      </c>
      <c r="B230" s="45" t="s">
        <v>455</v>
      </c>
      <c r="C230" s="91">
        <v>3</v>
      </c>
      <c r="D230" s="92" t="s">
        <v>58</v>
      </c>
      <c r="E230" s="163"/>
      <c r="F230" s="163"/>
      <c r="G230" s="46">
        <f t="shared" si="9"/>
        <v>0</v>
      </c>
    </row>
    <row r="231" spans="1:7" x14ac:dyDescent="0.2">
      <c r="A231" s="95"/>
      <c r="B231" s="185" t="s">
        <v>477</v>
      </c>
      <c r="C231" s="185"/>
      <c r="D231" s="185"/>
      <c r="E231" s="155">
        <f>SUMPRODUCT(E155:E230,$C155:$C230)</f>
        <v>0</v>
      </c>
      <c r="F231" s="155">
        <f>SUMPRODUCT(F155:F230,$C155:$C230)</f>
        <v>0</v>
      </c>
      <c r="G231" s="156">
        <f>SUM(G155:G230)</f>
        <v>0</v>
      </c>
    </row>
    <row r="232" spans="1:7" x14ac:dyDescent="0.2">
      <c r="A232" s="102" t="s">
        <v>484</v>
      </c>
      <c r="B232" s="103" t="s">
        <v>478</v>
      </c>
      <c r="C232" s="91"/>
      <c r="D232" s="52"/>
      <c r="E232" s="100"/>
      <c r="F232" s="100"/>
      <c r="G232" s="46"/>
    </row>
    <row r="233" spans="1:7" ht="25.5" x14ac:dyDescent="0.2">
      <c r="A233" s="93">
        <v>1</v>
      </c>
      <c r="B233" s="94" t="s">
        <v>479</v>
      </c>
      <c r="C233" s="91">
        <v>1</v>
      </c>
      <c r="D233" s="52" t="s">
        <v>322</v>
      </c>
      <c r="E233" s="162"/>
      <c r="F233" s="162"/>
      <c r="G233" s="46">
        <f t="shared" si="9"/>
        <v>0</v>
      </c>
    </row>
    <row r="234" spans="1:7" x14ac:dyDescent="0.2">
      <c r="A234" s="93">
        <v>2</v>
      </c>
      <c r="B234" s="94" t="s">
        <v>480</v>
      </c>
      <c r="C234" s="91">
        <v>24</v>
      </c>
      <c r="D234" s="52" t="s">
        <v>58</v>
      </c>
      <c r="E234" s="162"/>
      <c r="F234" s="162"/>
      <c r="G234" s="46">
        <f t="shared" si="9"/>
        <v>0</v>
      </c>
    </row>
    <row r="235" spans="1:7" ht="25.5" x14ac:dyDescent="0.2">
      <c r="A235" s="93">
        <v>3</v>
      </c>
      <c r="B235" s="94" t="s">
        <v>481</v>
      </c>
      <c r="C235" s="91">
        <v>1</v>
      </c>
      <c r="D235" s="52" t="s">
        <v>322</v>
      </c>
      <c r="E235" s="100" t="s">
        <v>61</v>
      </c>
      <c r="F235" s="162"/>
      <c r="G235" s="46">
        <f t="shared" si="9"/>
        <v>0</v>
      </c>
    </row>
    <row r="236" spans="1:7" ht="25.5" x14ac:dyDescent="0.2">
      <c r="A236" s="93">
        <v>4</v>
      </c>
      <c r="B236" s="94" t="s">
        <v>482</v>
      </c>
      <c r="C236" s="91">
        <v>1</v>
      </c>
      <c r="D236" s="92" t="s">
        <v>322</v>
      </c>
      <c r="E236" s="100" t="s">
        <v>61</v>
      </c>
      <c r="F236" s="162"/>
      <c r="G236" s="46">
        <f t="shared" si="9"/>
        <v>0</v>
      </c>
    </row>
    <row r="237" spans="1:7" ht="25.5" x14ac:dyDescent="0.2">
      <c r="A237" s="93">
        <v>5</v>
      </c>
      <c r="B237" s="94" t="s">
        <v>483</v>
      </c>
      <c r="C237" s="91">
        <v>10</v>
      </c>
      <c r="D237" s="92" t="s">
        <v>58</v>
      </c>
      <c r="E237" s="100" t="s">
        <v>61</v>
      </c>
      <c r="F237" s="162"/>
      <c r="G237" s="46">
        <f t="shared" si="9"/>
        <v>0</v>
      </c>
    </row>
    <row r="238" spans="1:7" x14ac:dyDescent="0.2">
      <c r="A238" s="95"/>
      <c r="B238" s="185" t="s">
        <v>485</v>
      </c>
      <c r="C238" s="185"/>
      <c r="D238" s="185"/>
      <c r="E238" s="155">
        <f>SUMPRODUCT(E233:E237,$C233:$C237)</f>
        <v>0</v>
      </c>
      <c r="F238" s="155">
        <f>SUMPRODUCT(F233:F237,$C233:$C237)</f>
        <v>0</v>
      </c>
      <c r="G238" s="156">
        <f>SUM(G233:G237)</f>
        <v>0</v>
      </c>
    </row>
    <row r="239" spans="1:7" x14ac:dyDescent="0.2">
      <c r="A239" s="95"/>
      <c r="B239" s="185" t="s">
        <v>486</v>
      </c>
      <c r="C239" s="185"/>
      <c r="D239" s="185"/>
      <c r="E239" s="156">
        <f>SUM(E238,E231,E151)</f>
        <v>0</v>
      </c>
      <c r="F239" s="156">
        <f t="shared" ref="F239:G239" si="10">SUM(F238,F231,F151)</f>
        <v>0</v>
      </c>
      <c r="G239" s="156">
        <f t="shared" si="10"/>
        <v>0</v>
      </c>
    </row>
    <row r="240" spans="1:7" x14ac:dyDescent="0.2">
      <c r="A240" s="102" t="s">
        <v>491</v>
      </c>
      <c r="B240" s="103" t="s">
        <v>487</v>
      </c>
      <c r="C240" s="91"/>
      <c r="D240" s="92"/>
      <c r="E240" s="100"/>
      <c r="F240" s="100"/>
      <c r="G240" s="46"/>
    </row>
    <row r="241" spans="1:8" ht="25.5" x14ac:dyDescent="0.2">
      <c r="A241" s="102" t="s">
        <v>55</v>
      </c>
      <c r="B241" s="103" t="s">
        <v>495</v>
      </c>
      <c r="C241" s="91"/>
      <c r="D241" s="92"/>
      <c r="E241" s="100"/>
      <c r="F241" s="100"/>
      <c r="G241" s="46"/>
    </row>
    <row r="242" spans="1:8" x14ac:dyDescent="0.2">
      <c r="A242" s="93" t="s">
        <v>14</v>
      </c>
      <c r="B242" s="94" t="s">
        <v>496</v>
      </c>
      <c r="C242" s="91"/>
      <c r="D242" s="92"/>
      <c r="E242" s="100"/>
      <c r="F242" s="100"/>
      <c r="G242" s="46"/>
    </row>
    <row r="243" spans="1:8" ht="25.5" x14ac:dyDescent="0.2">
      <c r="A243" s="93" t="s">
        <v>492</v>
      </c>
      <c r="B243" s="94" t="s">
        <v>488</v>
      </c>
      <c r="C243" s="91">
        <v>5</v>
      </c>
      <c r="D243" s="92" t="s">
        <v>58</v>
      </c>
      <c r="E243" s="162"/>
      <c r="F243" s="162"/>
      <c r="G243" s="46">
        <f t="shared" si="9"/>
        <v>0</v>
      </c>
    </row>
    <row r="244" spans="1:8" ht="25.5" x14ac:dyDescent="0.2">
      <c r="A244" s="93" t="s">
        <v>493</v>
      </c>
      <c r="B244" s="94" t="s">
        <v>489</v>
      </c>
      <c r="C244" s="91">
        <v>1</v>
      </c>
      <c r="D244" s="92" t="s">
        <v>58</v>
      </c>
      <c r="E244" s="162"/>
      <c r="F244" s="162"/>
      <c r="G244" s="46">
        <f t="shared" si="9"/>
        <v>0</v>
      </c>
    </row>
    <row r="245" spans="1:8" ht="25.5" x14ac:dyDescent="0.2">
      <c r="A245" s="93" t="s">
        <v>494</v>
      </c>
      <c r="B245" s="94" t="s">
        <v>490</v>
      </c>
      <c r="C245" s="91">
        <v>60</v>
      </c>
      <c r="D245" s="92" t="s">
        <v>67</v>
      </c>
      <c r="E245" s="162"/>
      <c r="F245" s="162"/>
      <c r="G245" s="46">
        <f t="shared" si="9"/>
        <v>0</v>
      </c>
    </row>
    <row r="246" spans="1:8" x14ac:dyDescent="0.2">
      <c r="A246" s="95"/>
      <c r="B246" s="185" t="s">
        <v>497</v>
      </c>
      <c r="C246" s="185"/>
      <c r="D246" s="185"/>
      <c r="E246" s="155">
        <f>SUMPRODUCT(E243:E245,$C243:$C245)</f>
        <v>0</v>
      </c>
      <c r="F246" s="155">
        <f>SUMPRODUCT(F243:F245,$C243:$C245)</f>
        <v>0</v>
      </c>
      <c r="G246" s="156">
        <f>SUM(G243:G245)</f>
        <v>0</v>
      </c>
    </row>
    <row r="247" spans="1:8" x14ac:dyDescent="0.2">
      <c r="A247" s="102" t="s">
        <v>81</v>
      </c>
      <c r="B247" s="103" t="s">
        <v>500</v>
      </c>
      <c r="C247" s="91"/>
      <c r="D247" s="92"/>
      <c r="E247" s="100"/>
      <c r="F247" s="100"/>
      <c r="G247" s="46"/>
    </row>
    <row r="248" spans="1:8" x14ac:dyDescent="0.2">
      <c r="A248" s="93" t="s">
        <v>59</v>
      </c>
      <c r="B248" s="94" t="s">
        <v>501</v>
      </c>
      <c r="C248" s="91"/>
      <c r="D248" s="92"/>
      <c r="E248" s="100"/>
      <c r="F248" s="100"/>
      <c r="G248" s="46"/>
      <c r="H248" s="14"/>
    </row>
    <row r="249" spans="1:8" x14ac:dyDescent="0.2">
      <c r="A249" s="93" t="s">
        <v>372</v>
      </c>
      <c r="B249" s="94" t="s">
        <v>498</v>
      </c>
      <c r="C249" s="91">
        <v>4</v>
      </c>
      <c r="D249" s="92" t="s">
        <v>58</v>
      </c>
      <c r="E249" s="100" t="s">
        <v>61</v>
      </c>
      <c r="F249" s="162"/>
      <c r="G249" s="46">
        <f t="shared" si="9"/>
        <v>0</v>
      </c>
    </row>
    <row r="250" spans="1:8" x14ac:dyDescent="0.2">
      <c r="A250" s="93" t="s">
        <v>376</v>
      </c>
      <c r="B250" s="94" t="s">
        <v>499</v>
      </c>
      <c r="C250" s="91">
        <v>7</v>
      </c>
      <c r="D250" s="92" t="s">
        <v>67</v>
      </c>
      <c r="E250" s="162"/>
      <c r="F250" s="162"/>
      <c r="G250" s="46">
        <f t="shared" si="9"/>
        <v>0</v>
      </c>
    </row>
    <row r="251" spans="1:8" x14ac:dyDescent="0.2">
      <c r="A251" s="95"/>
      <c r="B251" s="185" t="s">
        <v>502</v>
      </c>
      <c r="C251" s="185"/>
      <c r="D251" s="185"/>
      <c r="E251" s="155">
        <f>SUMPRODUCT(E249:E250,$C249:$C250)</f>
        <v>0</v>
      </c>
      <c r="F251" s="155">
        <f>SUMPRODUCT(F249:F250,$C249:$C250)</f>
        <v>0</v>
      </c>
      <c r="G251" s="156">
        <f>SUM(G249:G250)</f>
        <v>0</v>
      </c>
      <c r="H251" s="14"/>
    </row>
    <row r="252" spans="1:8" x14ac:dyDescent="0.2">
      <c r="A252" s="95"/>
      <c r="B252" s="186" t="s">
        <v>503</v>
      </c>
      <c r="C252" s="187"/>
      <c r="D252" s="187"/>
      <c r="E252" s="155">
        <f>SUM(E251,E246)</f>
        <v>0</v>
      </c>
      <c r="F252" s="155">
        <f t="shared" ref="F252:G252" si="11">SUM(F251,F246)</f>
        <v>0</v>
      </c>
      <c r="G252" s="156">
        <f t="shared" si="11"/>
        <v>0</v>
      </c>
    </row>
    <row r="253" spans="1:8" ht="15.75" thickBot="1" x14ac:dyDescent="0.25">
      <c r="A253" s="104"/>
      <c r="B253" s="179" t="s">
        <v>22</v>
      </c>
      <c r="C253" s="180"/>
      <c r="D253" s="180"/>
      <c r="E253" s="105">
        <f>SUM(E252,E239,E133)</f>
        <v>0</v>
      </c>
      <c r="F253" s="105">
        <f t="shared" ref="F253:G253" si="12">SUM(F252,F239,F133)</f>
        <v>0</v>
      </c>
      <c r="G253" s="157">
        <f t="shared" si="12"/>
        <v>0</v>
      </c>
    </row>
    <row r="254" spans="1:8" x14ac:dyDescent="0.2">
      <c r="A254" s="106"/>
      <c r="B254" s="177" t="s">
        <v>74</v>
      </c>
      <c r="C254" s="177"/>
      <c r="D254" s="178"/>
      <c r="E254" s="107" t="s">
        <v>61</v>
      </c>
      <c r="F254" s="108">
        <f>3*(G253*0.01)</f>
        <v>0</v>
      </c>
      <c r="G254" s="109">
        <f>F254</f>
        <v>0</v>
      </c>
    </row>
    <row r="255" spans="1:8" ht="15.75" thickBot="1" x14ac:dyDescent="0.25">
      <c r="A255" s="158"/>
      <c r="B255" s="164" t="s">
        <v>22</v>
      </c>
      <c r="C255" s="164"/>
      <c r="D255" s="165"/>
      <c r="E255" s="110">
        <f>SUM(E253,E254)</f>
        <v>0</v>
      </c>
      <c r="F255" s="110">
        <f t="shared" ref="F255:G255" si="13">SUM(F253,F254)</f>
        <v>0</v>
      </c>
      <c r="G255" s="111">
        <f t="shared" si="13"/>
        <v>0</v>
      </c>
    </row>
    <row r="256" spans="1:8" ht="15.75" thickBot="1" x14ac:dyDescent="0.25">
      <c r="A256" s="112"/>
      <c r="B256" s="166" t="s">
        <v>54</v>
      </c>
      <c r="C256" s="166"/>
      <c r="D256" s="166"/>
      <c r="E256" s="113">
        <f>TRUNC(E255*(1+$G$3),2)</f>
        <v>0</v>
      </c>
      <c r="F256" s="113">
        <f>TRUNC(F255*(1+$G$3),2)</f>
        <v>0</v>
      </c>
      <c r="G256" s="111">
        <f>SUM(E256,F256)</f>
        <v>0</v>
      </c>
    </row>
  </sheetData>
  <sheetProtection algorithmName="SHA-512" hashValue="QlCNrA8F7jvkcf9KuI6iecuZkYpMdi3XaMHaJeBZD8b8F6Vrr9seGGfKrOA6abA9kWeqWguzvHgyW5dnxIsBkg==" saltValue="0Yi9Y3fA37wcFSHdvNvRdA==" spinCount="100000" sheet="1" objects="1" scenarios="1"/>
  <mergeCells count="27">
    <mergeCell ref="B252:D252"/>
    <mergeCell ref="B231:D231"/>
    <mergeCell ref="B238:D238"/>
    <mergeCell ref="B239:D239"/>
    <mergeCell ref="B246:D246"/>
    <mergeCell ref="B251:D251"/>
    <mergeCell ref="E5:F5"/>
    <mergeCell ref="D8:E8"/>
    <mergeCell ref="D9:G9"/>
    <mergeCell ref="B133:D133"/>
    <mergeCell ref="B151:D151"/>
    <mergeCell ref="B255:D255"/>
    <mergeCell ref="B256:D256"/>
    <mergeCell ref="G12:G13"/>
    <mergeCell ref="A1:G2"/>
    <mergeCell ref="B12:B13"/>
    <mergeCell ref="D12:D13"/>
    <mergeCell ref="A7:G7"/>
    <mergeCell ref="C12:C13"/>
    <mergeCell ref="A12:A13"/>
    <mergeCell ref="E12:F12"/>
    <mergeCell ref="A6:G6"/>
    <mergeCell ref="A10:G10"/>
    <mergeCell ref="B254:D254"/>
    <mergeCell ref="B253:D253"/>
    <mergeCell ref="E3:F3"/>
    <mergeCell ref="E4:F4"/>
  </mergeCells>
  <conditionalFormatting sqref="F14:G14 B14 B253 B71 F71 B117 F117 F221 B221 F154 B154">
    <cfRule type="containsText" dxfId="271" priority="1104" stopIfTrue="1" operator="containsText" text="x,xx">
      <formula>NOT(ISERROR(SEARCH("x,xx",B14)))</formula>
    </cfRule>
  </conditionalFormatting>
  <conditionalFormatting sqref="B11">
    <cfRule type="containsText" dxfId="270" priority="1083" stopIfTrue="1" operator="containsText" text="x,xx">
      <formula>NOT(ISERROR(SEARCH("x,xx",B11)))</formula>
    </cfRule>
  </conditionalFormatting>
  <conditionalFormatting sqref="F11:G11">
    <cfRule type="containsText" dxfId="269" priority="1082" stopIfTrue="1" operator="containsText" text="x,xx">
      <formula>NOT(ISERROR(SEARCH("x,xx",F11)))</formula>
    </cfRule>
  </conditionalFormatting>
  <conditionalFormatting sqref="F227">
    <cfRule type="containsText" dxfId="268" priority="875" stopIfTrue="1" operator="containsText" text="x,xx">
      <formula>NOT(ISERROR(SEARCH("x,xx",F227)))</formula>
    </cfRule>
  </conditionalFormatting>
  <conditionalFormatting sqref="B256">
    <cfRule type="containsText" dxfId="267" priority="791" stopIfTrue="1" operator="containsText" text="x,xx">
      <formula>NOT(ISERROR(SEARCH("x,xx",B256)))</formula>
    </cfRule>
  </conditionalFormatting>
  <conditionalFormatting sqref="B255">
    <cfRule type="containsText" dxfId="266" priority="787" stopIfTrue="1" operator="containsText" text="x,xx">
      <formula>NOT(ISERROR(SEARCH("x,xx",B255)))</formula>
    </cfRule>
  </conditionalFormatting>
  <conditionalFormatting sqref="B254">
    <cfRule type="containsText" dxfId="265" priority="789" stopIfTrue="1" operator="containsText" text="x,xx">
      <formula>NOT(ISERROR(SEARCH("x,xx",B254)))</formula>
    </cfRule>
  </conditionalFormatting>
  <conditionalFormatting sqref="F15 B15">
    <cfRule type="containsText" dxfId="264" priority="785" stopIfTrue="1" operator="containsText" text="x,xx">
      <formula>NOT(ISERROR(SEARCH("x,xx",B15)))</formula>
    </cfRule>
  </conditionalFormatting>
  <conditionalFormatting sqref="B64 F64">
    <cfRule type="containsText" dxfId="263" priority="763" stopIfTrue="1" operator="containsText" text="x,xx">
      <formula>NOT(ISERROR(SEARCH("x,xx",B64)))</formula>
    </cfRule>
  </conditionalFormatting>
  <conditionalFormatting sqref="F65 B65">
    <cfRule type="containsText" dxfId="262" priority="762" stopIfTrue="1" operator="containsText" text="x,xx">
      <formula>NOT(ISERROR(SEARCH("x,xx",B65)))</formula>
    </cfRule>
  </conditionalFormatting>
  <conditionalFormatting sqref="B227">
    <cfRule type="containsText" dxfId="261" priority="685" stopIfTrue="1" operator="containsText" text="x,xx">
      <formula>NOT(ISERROR(SEARCH("x,xx",B227)))</formula>
    </cfRule>
  </conditionalFormatting>
  <conditionalFormatting sqref="B72 F72">
    <cfRule type="containsText" dxfId="260" priority="562" stopIfTrue="1" operator="containsText" text="x,xx">
      <formula>NOT(ISERROR(SEARCH("x,xx",B72)))</formula>
    </cfRule>
  </conditionalFormatting>
  <conditionalFormatting sqref="B114 F114">
    <cfRule type="containsText" dxfId="259" priority="561" stopIfTrue="1" operator="containsText" text="x,xx">
      <formula>NOT(ISERROR(SEARCH("x,xx",B114)))</formula>
    </cfRule>
  </conditionalFormatting>
  <conditionalFormatting sqref="B66">
    <cfRule type="containsText" dxfId="258" priority="560" stopIfTrue="1" operator="containsText" text="x,xx">
      <formula>NOT(ISERROR(SEARCH("x,xx",B66)))</formula>
    </cfRule>
  </conditionalFormatting>
  <conditionalFormatting sqref="B68">
    <cfRule type="containsText" dxfId="257" priority="557" stopIfTrue="1" operator="containsText" text="x,xx">
      <formula>NOT(ISERROR(SEARCH("x,xx",B68)))</formula>
    </cfRule>
  </conditionalFormatting>
  <conditionalFormatting sqref="B115">
    <cfRule type="containsText" dxfId="256" priority="554" stopIfTrue="1" operator="containsText" text="x,xx">
      <formula>NOT(ISERROR(SEARCH("x,xx",B115)))</formula>
    </cfRule>
  </conditionalFormatting>
  <conditionalFormatting sqref="F115">
    <cfRule type="containsText" dxfId="255" priority="553" stopIfTrue="1" operator="containsText" text="x,xx">
      <formula>NOT(ISERROR(SEARCH("x,xx",F115)))</formula>
    </cfRule>
  </conditionalFormatting>
  <conditionalFormatting sqref="B224 F224">
    <cfRule type="containsText" dxfId="254" priority="550" stopIfTrue="1" operator="containsText" text="x,xx">
      <formula>NOT(ISERROR(SEARCH("x,xx",B224)))</formula>
    </cfRule>
  </conditionalFormatting>
  <conditionalFormatting sqref="B225">
    <cfRule type="containsText" dxfId="253" priority="545" stopIfTrue="1" operator="containsText" text="x,xx">
      <formula>NOT(ISERROR(SEARCH("x,xx",B225)))</formula>
    </cfRule>
  </conditionalFormatting>
  <conditionalFormatting sqref="F225">
    <cfRule type="containsText" dxfId="252" priority="547" stopIfTrue="1" operator="containsText" text="x,xx">
      <formula>NOT(ISERROR(SEARCH("x,xx",F225)))</formula>
    </cfRule>
  </conditionalFormatting>
  <conditionalFormatting sqref="B116">
    <cfRule type="containsText" dxfId="251" priority="536" stopIfTrue="1" operator="containsText" text="x,xx">
      <formula>NOT(ISERROR(SEARCH("x,xx",B116)))</formula>
    </cfRule>
  </conditionalFormatting>
  <conditionalFormatting sqref="F116">
    <cfRule type="containsText" dxfId="250" priority="535" stopIfTrue="1" operator="containsText" text="x,xx">
      <formula>NOT(ISERROR(SEARCH("x,xx",F116)))</formula>
    </cfRule>
  </conditionalFormatting>
  <conditionalFormatting sqref="F226">
    <cfRule type="containsText" dxfId="249" priority="527" stopIfTrue="1" operator="containsText" text="x,xx">
      <formula>NOT(ISERROR(SEARCH("x,xx",F226)))</formula>
    </cfRule>
  </conditionalFormatting>
  <conditionalFormatting sqref="B226">
    <cfRule type="containsText" dxfId="248" priority="526" stopIfTrue="1" operator="containsText" text="x,xx">
      <formula>NOT(ISERROR(SEARCH("x,xx",B226)))</formula>
    </cfRule>
  </conditionalFormatting>
  <conditionalFormatting sqref="B112">
    <cfRule type="containsText" dxfId="247" priority="524" stopIfTrue="1" operator="containsText" text="x,xx">
      <formula>NOT(ISERROR(SEARCH("x,xx",B112)))</formula>
    </cfRule>
  </conditionalFormatting>
  <conditionalFormatting sqref="B223 F223">
    <cfRule type="containsText" dxfId="246" priority="500" stopIfTrue="1" operator="containsText" text="x,xx">
      <formula>NOT(ISERROR(SEARCH("x,xx",B223)))</formula>
    </cfRule>
  </conditionalFormatting>
  <conditionalFormatting sqref="B222 F222">
    <cfRule type="containsText" dxfId="245" priority="501" stopIfTrue="1" operator="containsText" text="x,xx">
      <formula>NOT(ISERROR(SEARCH("x,xx",B222)))</formula>
    </cfRule>
  </conditionalFormatting>
  <conditionalFormatting sqref="B69">
    <cfRule type="containsText" dxfId="244" priority="491" stopIfTrue="1" operator="containsText" text="x,xx">
      <formula>NOT(ISERROR(SEARCH("x,xx",B69)))</formula>
    </cfRule>
  </conditionalFormatting>
  <conditionalFormatting sqref="B67">
    <cfRule type="containsText" dxfId="243" priority="477" stopIfTrue="1" operator="containsText" text="x,xx">
      <formula>NOT(ISERROR(SEARCH("x,xx",B67)))</formula>
    </cfRule>
  </conditionalFormatting>
  <conditionalFormatting sqref="B113 F113">
    <cfRule type="containsText" dxfId="242" priority="473" stopIfTrue="1" operator="containsText" text="x,xx">
      <formula>NOT(ISERROR(SEARCH("x,xx",B113)))</formula>
    </cfRule>
  </conditionalFormatting>
  <conditionalFormatting sqref="B70 F70">
    <cfRule type="containsText" dxfId="241" priority="468" stopIfTrue="1" operator="containsText" text="x,xx">
      <formula>NOT(ISERROR(SEARCH("x,xx",B70)))</formula>
    </cfRule>
  </conditionalFormatting>
  <conditionalFormatting sqref="B29:B30 B46 F48 B48 F42 F44 B22 F22 F59:F61 F29:F30 F46 B55:B56 F55:F57">
    <cfRule type="containsText" dxfId="240" priority="444" stopIfTrue="1" operator="containsText" text="x,xx">
      <formula>NOT(ISERROR(SEARCH("x,xx",B22)))</formula>
    </cfRule>
  </conditionalFormatting>
  <conditionalFormatting sqref="F36">
    <cfRule type="containsText" dxfId="239" priority="442" stopIfTrue="1" operator="containsText" text="x,xx">
      <formula>NOT(ISERROR(SEARCH("x,xx",F36)))</formula>
    </cfRule>
  </conditionalFormatting>
  <conditionalFormatting sqref="B42 B44">
    <cfRule type="containsText" dxfId="238" priority="441" stopIfTrue="1" operator="containsText" text="x,xx">
      <formula>NOT(ISERROR(SEARCH("x,xx",B42)))</formula>
    </cfRule>
  </conditionalFormatting>
  <conditionalFormatting sqref="F16 B16">
    <cfRule type="containsText" dxfId="237" priority="439" stopIfTrue="1" operator="containsText" text="x,xx">
      <formula>NOT(ISERROR(SEARCH("x,xx",B16)))</formula>
    </cfRule>
  </conditionalFormatting>
  <conditionalFormatting sqref="F37">
    <cfRule type="containsText" dxfId="236" priority="435" stopIfTrue="1" operator="containsText" text="x,xx">
      <formula>NOT(ISERROR(SEARCH("x,xx",F37)))</formula>
    </cfRule>
  </conditionalFormatting>
  <conditionalFormatting sqref="B59">
    <cfRule type="containsText" dxfId="235" priority="433" stopIfTrue="1" operator="containsText" text="x,xx">
      <formula>NOT(ISERROR(SEARCH("x,xx",B59)))</formula>
    </cfRule>
  </conditionalFormatting>
  <conditionalFormatting sqref="B36">
    <cfRule type="containsText" dxfId="234" priority="434" stopIfTrue="1" operator="containsText" text="x,xx">
      <formula>NOT(ISERROR(SEARCH("x,xx",B36)))</formula>
    </cfRule>
  </conditionalFormatting>
  <conditionalFormatting sqref="B63 F63">
    <cfRule type="containsText" dxfId="233" priority="432" stopIfTrue="1" operator="containsText" text="x,xx">
      <formula>NOT(ISERROR(SEARCH("x,xx",B63)))</formula>
    </cfRule>
  </conditionalFormatting>
  <conditionalFormatting sqref="B57">
    <cfRule type="containsText" dxfId="232" priority="429" stopIfTrue="1" operator="containsText" text="x,xx">
      <formula>NOT(ISERROR(SEARCH("x,xx",B57)))</formula>
    </cfRule>
  </conditionalFormatting>
  <conditionalFormatting sqref="B47 F47">
    <cfRule type="containsText" dxfId="231" priority="427" stopIfTrue="1" operator="containsText" text="x,xx">
      <formula>NOT(ISERROR(SEARCH("x,xx",B47)))</formula>
    </cfRule>
  </conditionalFormatting>
  <conditionalFormatting sqref="B60">
    <cfRule type="containsText" dxfId="230" priority="428" stopIfTrue="1" operator="containsText" text="x,xx">
      <formula>NOT(ISERROR(SEARCH("x,xx",B60)))</formula>
    </cfRule>
  </conditionalFormatting>
  <conditionalFormatting sqref="B23 F23">
    <cfRule type="containsText" dxfId="229" priority="426" stopIfTrue="1" operator="containsText" text="x,xx">
      <formula>NOT(ISERROR(SEARCH("x,xx",B23)))</formula>
    </cfRule>
  </conditionalFormatting>
  <conditionalFormatting sqref="B26 F26">
    <cfRule type="containsText" dxfId="228" priority="425" stopIfTrue="1" operator="containsText" text="x,xx">
      <formula>NOT(ISERROR(SEARCH("x,xx",B26)))</formula>
    </cfRule>
  </conditionalFormatting>
  <conditionalFormatting sqref="B17">
    <cfRule type="containsText" dxfId="227" priority="424" stopIfTrue="1" operator="containsText" text="x,xx">
      <formula>NOT(ISERROR(SEARCH("x,xx",B17)))</formula>
    </cfRule>
  </conditionalFormatting>
  <conditionalFormatting sqref="B19">
    <cfRule type="containsText" dxfId="226" priority="422" stopIfTrue="1" operator="containsText" text="x,xx">
      <formula>NOT(ISERROR(SEARCH("x,xx",B19)))</formula>
    </cfRule>
  </conditionalFormatting>
  <conditionalFormatting sqref="B27">
    <cfRule type="containsText" dxfId="225" priority="421" stopIfTrue="1" operator="containsText" text="x,xx">
      <formula>NOT(ISERROR(SEARCH("x,xx",B27)))</formula>
    </cfRule>
  </conditionalFormatting>
  <conditionalFormatting sqref="F27">
    <cfRule type="containsText" dxfId="224" priority="420" stopIfTrue="1" operator="containsText" text="x,xx">
      <formula>NOT(ISERROR(SEARCH("x,xx",F27)))</formula>
    </cfRule>
  </conditionalFormatting>
  <conditionalFormatting sqref="B33 F33">
    <cfRule type="containsText" dxfId="223" priority="418" stopIfTrue="1" operator="containsText" text="x,xx">
      <formula>NOT(ISERROR(SEARCH("x,xx",B33)))</formula>
    </cfRule>
  </conditionalFormatting>
  <conditionalFormatting sqref="B34">
    <cfRule type="containsText" dxfId="222" priority="416" stopIfTrue="1" operator="containsText" text="x,xx">
      <formula>NOT(ISERROR(SEARCH("x,xx",B34)))</formula>
    </cfRule>
  </conditionalFormatting>
  <conditionalFormatting sqref="F34">
    <cfRule type="containsText" dxfId="221" priority="417" stopIfTrue="1" operator="containsText" text="x,xx">
      <formula>NOT(ISERROR(SEARCH("x,xx",F34)))</formula>
    </cfRule>
  </conditionalFormatting>
  <conditionalFormatting sqref="B61">
    <cfRule type="containsText" dxfId="220" priority="415" stopIfTrue="1" operator="containsText" text="x,xx">
      <formula>NOT(ISERROR(SEARCH("x,xx",B61)))</formula>
    </cfRule>
  </conditionalFormatting>
  <conditionalFormatting sqref="B49:B51 F49:F51">
    <cfRule type="containsText" dxfId="219" priority="414" stopIfTrue="1" operator="containsText" text="x,xx">
      <formula>NOT(ISERROR(SEARCH("x,xx",B49)))</formula>
    </cfRule>
  </conditionalFormatting>
  <conditionalFormatting sqref="B28">
    <cfRule type="containsText" dxfId="218" priority="413" stopIfTrue="1" operator="containsText" text="x,xx">
      <formula>NOT(ISERROR(SEARCH("x,xx",B28)))</formula>
    </cfRule>
  </conditionalFormatting>
  <conditionalFormatting sqref="F28">
    <cfRule type="containsText" dxfId="217" priority="412" stopIfTrue="1" operator="containsText" text="x,xx">
      <formula>NOT(ISERROR(SEARCH("x,xx",F28)))</formula>
    </cfRule>
  </conditionalFormatting>
  <conditionalFormatting sqref="F35">
    <cfRule type="containsText" dxfId="216" priority="409" stopIfTrue="1" operator="containsText" text="x,xx">
      <formula>NOT(ISERROR(SEARCH("x,xx",F35)))</formula>
    </cfRule>
  </conditionalFormatting>
  <conditionalFormatting sqref="B35">
    <cfRule type="containsText" dxfId="215" priority="408" stopIfTrue="1" operator="containsText" text="x,xx">
      <formula>NOT(ISERROR(SEARCH("x,xx",B35)))</formula>
    </cfRule>
  </conditionalFormatting>
  <conditionalFormatting sqref="B24 F24">
    <cfRule type="containsText" dxfId="214" priority="407" stopIfTrue="1" operator="containsText" text="x,xx">
      <formula>NOT(ISERROR(SEARCH("x,xx",B24)))</formula>
    </cfRule>
  </conditionalFormatting>
  <conditionalFormatting sqref="F40">
    <cfRule type="containsText" dxfId="213" priority="405" stopIfTrue="1" operator="containsText" text="x,xx">
      <formula>NOT(ISERROR(SEARCH("x,xx",F40)))</formula>
    </cfRule>
  </conditionalFormatting>
  <conditionalFormatting sqref="B40">
    <cfRule type="containsText" dxfId="212" priority="406" stopIfTrue="1" operator="containsText" text="x,xx">
      <formula>NOT(ISERROR(SEARCH("x,xx",B40)))</formula>
    </cfRule>
  </conditionalFormatting>
  <conditionalFormatting sqref="F39">
    <cfRule type="containsText" dxfId="211" priority="403" stopIfTrue="1" operator="containsText" text="x,xx">
      <formula>NOT(ISERROR(SEARCH("x,xx",F39)))</formula>
    </cfRule>
  </conditionalFormatting>
  <conditionalFormatting sqref="B39">
    <cfRule type="containsText" dxfId="210" priority="404" stopIfTrue="1" operator="containsText" text="x,xx">
      <formula>NOT(ISERROR(SEARCH("x,xx",B39)))</formula>
    </cfRule>
  </conditionalFormatting>
  <conditionalFormatting sqref="F41">
    <cfRule type="containsText" dxfId="209" priority="401" stopIfTrue="1" operator="containsText" text="x,xx">
      <formula>NOT(ISERROR(SEARCH("x,xx",F41)))</formula>
    </cfRule>
  </conditionalFormatting>
  <conditionalFormatting sqref="B41">
    <cfRule type="containsText" dxfId="208" priority="402" stopIfTrue="1" operator="containsText" text="x,xx">
      <formula>NOT(ISERROR(SEARCH("x,xx",B41)))</formula>
    </cfRule>
  </conditionalFormatting>
  <conditionalFormatting sqref="B52 F52">
    <cfRule type="containsText" dxfId="207" priority="400" stopIfTrue="1" operator="containsText" text="x,xx">
      <formula>NOT(ISERROR(SEARCH("x,xx",B52)))</formula>
    </cfRule>
  </conditionalFormatting>
  <conditionalFormatting sqref="B53 F53">
    <cfRule type="containsText" dxfId="206" priority="399" stopIfTrue="1" operator="containsText" text="x,xx">
      <formula>NOT(ISERROR(SEARCH("x,xx",B53)))</formula>
    </cfRule>
  </conditionalFormatting>
  <conditionalFormatting sqref="B62 F62">
    <cfRule type="containsText" dxfId="205" priority="398" stopIfTrue="1" operator="containsText" text="x,xx">
      <formula>NOT(ISERROR(SEARCH("x,xx",B62)))</formula>
    </cfRule>
  </conditionalFormatting>
  <conditionalFormatting sqref="F43">
    <cfRule type="containsText" dxfId="204" priority="396" stopIfTrue="1" operator="containsText" text="x,xx">
      <formula>NOT(ISERROR(SEARCH("x,xx",F43)))</formula>
    </cfRule>
  </conditionalFormatting>
  <conditionalFormatting sqref="B43">
    <cfRule type="containsText" dxfId="203" priority="395" stopIfTrue="1" operator="containsText" text="x,xx">
      <formula>NOT(ISERROR(SEARCH("x,xx",B43)))</formula>
    </cfRule>
  </conditionalFormatting>
  <conditionalFormatting sqref="B45">
    <cfRule type="containsText" dxfId="202" priority="391" stopIfTrue="1" operator="containsText" text="x,xx">
      <formula>NOT(ISERROR(SEARCH("x,xx",B45)))</formula>
    </cfRule>
  </conditionalFormatting>
  <conditionalFormatting sqref="F45">
    <cfRule type="containsText" dxfId="201" priority="392" stopIfTrue="1" operator="containsText" text="x,xx">
      <formula>NOT(ISERROR(SEARCH("x,xx",F45)))</formula>
    </cfRule>
  </conditionalFormatting>
  <conditionalFormatting sqref="B32 F32">
    <cfRule type="containsText" dxfId="200" priority="389" stopIfTrue="1" operator="containsText" text="x,xx">
      <formula>NOT(ISERROR(SEARCH("x,xx",B32)))</formula>
    </cfRule>
  </conditionalFormatting>
  <conditionalFormatting sqref="B31 F31">
    <cfRule type="containsText" dxfId="199" priority="390" stopIfTrue="1" operator="containsText" text="x,xx">
      <formula>NOT(ISERROR(SEARCH("x,xx",B31)))</formula>
    </cfRule>
  </conditionalFormatting>
  <conditionalFormatting sqref="B38">
    <cfRule type="containsText" dxfId="198" priority="387" stopIfTrue="1" operator="containsText" text="x,xx">
      <formula>NOT(ISERROR(SEARCH("x,xx",B38)))</formula>
    </cfRule>
  </conditionalFormatting>
  <conditionalFormatting sqref="F38">
    <cfRule type="containsText" dxfId="197" priority="388" stopIfTrue="1" operator="containsText" text="x,xx">
      <formula>NOT(ISERROR(SEARCH("x,xx",F38)))</formula>
    </cfRule>
  </conditionalFormatting>
  <conditionalFormatting sqref="B20">
    <cfRule type="containsText" dxfId="196" priority="385" stopIfTrue="1" operator="containsText" text="x,xx">
      <formula>NOT(ISERROR(SEARCH("x,xx",B20)))</formula>
    </cfRule>
  </conditionalFormatting>
  <conditionalFormatting sqref="B54 F54">
    <cfRule type="containsText" dxfId="195" priority="380" stopIfTrue="1" operator="containsText" text="x,xx">
      <formula>NOT(ISERROR(SEARCH("x,xx",B54)))</formula>
    </cfRule>
  </conditionalFormatting>
  <conditionalFormatting sqref="B18">
    <cfRule type="containsText" dxfId="194" priority="377" stopIfTrue="1" operator="containsText" text="x,xx">
      <formula>NOT(ISERROR(SEARCH("x,xx",B18)))</formula>
    </cfRule>
  </conditionalFormatting>
  <conditionalFormatting sqref="B25 F25">
    <cfRule type="containsText" dxfId="193" priority="373" stopIfTrue="1" operator="containsText" text="x,xx">
      <formula>NOT(ISERROR(SEARCH("x,xx",B25)))</formula>
    </cfRule>
  </conditionalFormatting>
  <conditionalFormatting sqref="B21 F21">
    <cfRule type="containsText" dxfId="192" priority="368" stopIfTrue="1" operator="containsText" text="x,xx">
      <formula>NOT(ISERROR(SEARCH("x,xx",B21)))</formula>
    </cfRule>
  </conditionalFormatting>
  <conditionalFormatting sqref="F58">
    <cfRule type="containsText" dxfId="191" priority="360" stopIfTrue="1" operator="containsText" text="x,xx">
      <formula>NOT(ISERROR(SEARCH("x,xx",F58)))</formula>
    </cfRule>
  </conditionalFormatting>
  <conditionalFormatting sqref="B58">
    <cfRule type="containsText" dxfId="190" priority="359" stopIfTrue="1" operator="containsText" text="x,xx">
      <formula>NOT(ISERROR(SEARCH("x,xx",B58)))</formula>
    </cfRule>
  </conditionalFormatting>
  <conditionalFormatting sqref="B77:B78 B94 F96 B96 F90 F107 F77:F78 B103:B104 F103:F105">
    <cfRule type="containsText" dxfId="189" priority="351" stopIfTrue="1" operator="containsText" text="x,xx">
      <formula>NOT(ISERROR(SEARCH("x,xx",B77)))</formula>
    </cfRule>
  </conditionalFormatting>
  <conditionalFormatting sqref="F84">
    <cfRule type="containsText" dxfId="188" priority="349" stopIfTrue="1" operator="containsText" text="x,xx">
      <formula>NOT(ISERROR(SEARCH("x,xx",F84)))</formula>
    </cfRule>
  </conditionalFormatting>
  <conditionalFormatting sqref="B90 B92">
    <cfRule type="containsText" dxfId="187" priority="348" stopIfTrue="1" operator="containsText" text="x,xx">
      <formula>NOT(ISERROR(SEARCH("x,xx",B90)))</formula>
    </cfRule>
  </conditionalFormatting>
  <conditionalFormatting sqref="F85">
    <cfRule type="containsText" dxfId="186" priority="346" stopIfTrue="1" operator="containsText" text="x,xx">
      <formula>NOT(ISERROR(SEARCH("x,xx",F85)))</formula>
    </cfRule>
  </conditionalFormatting>
  <conditionalFormatting sqref="B85">
    <cfRule type="containsText" dxfId="185" priority="347" stopIfTrue="1" operator="containsText" text="x,xx">
      <formula>NOT(ISERROR(SEARCH("x,xx",B85)))</formula>
    </cfRule>
  </conditionalFormatting>
  <conditionalFormatting sqref="B84">
    <cfRule type="containsText" dxfId="184" priority="345" stopIfTrue="1" operator="containsText" text="x,xx">
      <formula>NOT(ISERROR(SEARCH("x,xx",B84)))</formula>
    </cfRule>
  </conditionalFormatting>
  <conditionalFormatting sqref="B107">
    <cfRule type="containsText" dxfId="183" priority="344" stopIfTrue="1" operator="containsText" text="x,xx">
      <formula>NOT(ISERROR(SEARCH("x,xx",B107)))</formula>
    </cfRule>
  </conditionalFormatting>
  <conditionalFormatting sqref="B111 F111">
    <cfRule type="containsText" dxfId="182" priority="343" stopIfTrue="1" operator="containsText" text="x,xx">
      <formula>NOT(ISERROR(SEARCH("x,xx",B111)))</formula>
    </cfRule>
  </conditionalFormatting>
  <conditionalFormatting sqref="B105">
    <cfRule type="containsText" dxfId="181" priority="340" stopIfTrue="1" operator="containsText" text="x,xx">
      <formula>NOT(ISERROR(SEARCH("x,xx",B105)))</formula>
    </cfRule>
  </conditionalFormatting>
  <conditionalFormatting sqref="B108">
    <cfRule type="containsText" dxfId="180" priority="339" stopIfTrue="1" operator="containsText" text="x,xx">
      <formula>NOT(ISERROR(SEARCH("x,xx",B108)))</formula>
    </cfRule>
  </conditionalFormatting>
  <conditionalFormatting sqref="B95">
    <cfRule type="containsText" dxfId="179" priority="338" stopIfTrue="1" operator="containsText" text="x,xx">
      <formula>NOT(ISERROR(SEARCH("x,xx",B95)))</formula>
    </cfRule>
  </conditionalFormatting>
  <conditionalFormatting sqref="B74 F74">
    <cfRule type="containsText" dxfId="178" priority="337" stopIfTrue="1" operator="containsText" text="x,xx">
      <formula>NOT(ISERROR(SEARCH("x,xx",B74)))</formula>
    </cfRule>
  </conditionalFormatting>
  <conditionalFormatting sqref="B75">
    <cfRule type="containsText" dxfId="177" priority="336" stopIfTrue="1" operator="containsText" text="x,xx">
      <formula>NOT(ISERROR(SEARCH("x,xx",B75)))</formula>
    </cfRule>
  </conditionalFormatting>
  <conditionalFormatting sqref="F75">
    <cfRule type="containsText" dxfId="176" priority="335" stopIfTrue="1" operator="containsText" text="x,xx">
      <formula>NOT(ISERROR(SEARCH("x,xx",F75)))</formula>
    </cfRule>
  </conditionalFormatting>
  <conditionalFormatting sqref="B81 F81">
    <cfRule type="containsText" dxfId="175" priority="333" stopIfTrue="1" operator="containsText" text="x,xx">
      <formula>NOT(ISERROR(SEARCH("x,xx",B81)))</formula>
    </cfRule>
  </conditionalFormatting>
  <conditionalFormatting sqref="B82">
    <cfRule type="containsText" dxfId="174" priority="331" stopIfTrue="1" operator="containsText" text="x,xx">
      <formula>NOT(ISERROR(SEARCH("x,xx",B82)))</formula>
    </cfRule>
  </conditionalFormatting>
  <conditionalFormatting sqref="F82">
    <cfRule type="containsText" dxfId="173" priority="332" stopIfTrue="1" operator="containsText" text="x,xx">
      <formula>NOT(ISERROR(SEARCH("x,xx",F82)))</formula>
    </cfRule>
  </conditionalFormatting>
  <conditionalFormatting sqref="B109">
    <cfRule type="containsText" dxfId="172" priority="330" stopIfTrue="1" operator="containsText" text="x,xx">
      <formula>NOT(ISERROR(SEARCH("x,xx",B109)))</formula>
    </cfRule>
  </conditionalFormatting>
  <conditionalFormatting sqref="B97:B99 F97:F99">
    <cfRule type="containsText" dxfId="171" priority="329" stopIfTrue="1" operator="containsText" text="x,xx">
      <formula>NOT(ISERROR(SEARCH("x,xx",B97)))</formula>
    </cfRule>
  </conditionalFormatting>
  <conditionalFormatting sqref="B76">
    <cfRule type="containsText" dxfId="170" priority="328" stopIfTrue="1" operator="containsText" text="x,xx">
      <formula>NOT(ISERROR(SEARCH("x,xx",B76)))</formula>
    </cfRule>
  </conditionalFormatting>
  <conditionalFormatting sqref="F76">
    <cfRule type="containsText" dxfId="169" priority="327" stopIfTrue="1" operator="containsText" text="x,xx">
      <formula>NOT(ISERROR(SEARCH("x,xx",F76)))</formula>
    </cfRule>
  </conditionalFormatting>
  <conditionalFormatting sqref="F83">
    <cfRule type="containsText" dxfId="168" priority="324" stopIfTrue="1" operator="containsText" text="x,xx">
      <formula>NOT(ISERROR(SEARCH("x,xx",F83)))</formula>
    </cfRule>
  </conditionalFormatting>
  <conditionalFormatting sqref="B83">
    <cfRule type="containsText" dxfId="167" priority="323" stopIfTrue="1" operator="containsText" text="x,xx">
      <formula>NOT(ISERROR(SEARCH("x,xx",B83)))</formula>
    </cfRule>
  </conditionalFormatting>
  <conditionalFormatting sqref="F88">
    <cfRule type="containsText" dxfId="166" priority="321" stopIfTrue="1" operator="containsText" text="x,xx">
      <formula>NOT(ISERROR(SEARCH("x,xx",F88)))</formula>
    </cfRule>
  </conditionalFormatting>
  <conditionalFormatting sqref="B88">
    <cfRule type="containsText" dxfId="165" priority="322" stopIfTrue="1" operator="containsText" text="x,xx">
      <formula>NOT(ISERROR(SEARCH("x,xx",B88)))</formula>
    </cfRule>
  </conditionalFormatting>
  <conditionalFormatting sqref="F87">
    <cfRule type="containsText" dxfId="164" priority="319" stopIfTrue="1" operator="containsText" text="x,xx">
      <formula>NOT(ISERROR(SEARCH("x,xx",F87)))</formula>
    </cfRule>
  </conditionalFormatting>
  <conditionalFormatting sqref="B87">
    <cfRule type="containsText" dxfId="163" priority="320" stopIfTrue="1" operator="containsText" text="x,xx">
      <formula>NOT(ISERROR(SEARCH("x,xx",B87)))</formula>
    </cfRule>
  </conditionalFormatting>
  <conditionalFormatting sqref="F89">
    <cfRule type="containsText" dxfId="162" priority="317" stopIfTrue="1" operator="containsText" text="x,xx">
      <formula>NOT(ISERROR(SEARCH("x,xx",F89)))</formula>
    </cfRule>
  </conditionalFormatting>
  <conditionalFormatting sqref="B89">
    <cfRule type="containsText" dxfId="161" priority="318" stopIfTrue="1" operator="containsText" text="x,xx">
      <formula>NOT(ISERROR(SEARCH("x,xx",B89)))</formula>
    </cfRule>
  </conditionalFormatting>
  <conditionalFormatting sqref="B100 F100">
    <cfRule type="containsText" dxfId="160" priority="316" stopIfTrue="1" operator="containsText" text="x,xx">
      <formula>NOT(ISERROR(SEARCH("x,xx",B100)))</formula>
    </cfRule>
  </conditionalFormatting>
  <conditionalFormatting sqref="B101 F101">
    <cfRule type="containsText" dxfId="159" priority="315" stopIfTrue="1" operator="containsText" text="x,xx">
      <formula>NOT(ISERROR(SEARCH("x,xx",B101)))</formula>
    </cfRule>
  </conditionalFormatting>
  <conditionalFormatting sqref="B110 F110">
    <cfRule type="containsText" dxfId="158" priority="314" stopIfTrue="1" operator="containsText" text="x,xx">
      <formula>NOT(ISERROR(SEARCH("x,xx",B110)))</formula>
    </cfRule>
  </conditionalFormatting>
  <conditionalFormatting sqref="F91">
    <cfRule type="containsText" dxfId="157" priority="312" stopIfTrue="1" operator="containsText" text="x,xx">
      <formula>NOT(ISERROR(SEARCH("x,xx",F91)))</formula>
    </cfRule>
  </conditionalFormatting>
  <conditionalFormatting sqref="B91">
    <cfRule type="containsText" dxfId="156" priority="311" stopIfTrue="1" operator="containsText" text="x,xx">
      <formula>NOT(ISERROR(SEARCH("x,xx",B91)))</formula>
    </cfRule>
  </conditionalFormatting>
  <conditionalFormatting sqref="B93">
    <cfRule type="containsText" dxfId="155" priority="309" stopIfTrue="1" operator="containsText" text="x,xx">
      <formula>NOT(ISERROR(SEARCH("x,xx",B93)))</formula>
    </cfRule>
  </conditionalFormatting>
  <conditionalFormatting sqref="F93">
    <cfRule type="containsText" dxfId="154" priority="310" stopIfTrue="1" operator="containsText" text="x,xx">
      <formula>NOT(ISERROR(SEARCH("x,xx",F93)))</formula>
    </cfRule>
  </conditionalFormatting>
  <conditionalFormatting sqref="B80 F80">
    <cfRule type="containsText" dxfId="153" priority="307" stopIfTrue="1" operator="containsText" text="x,xx">
      <formula>NOT(ISERROR(SEARCH("x,xx",B80)))</formula>
    </cfRule>
  </conditionalFormatting>
  <conditionalFormatting sqref="B79 F79">
    <cfRule type="containsText" dxfId="152" priority="308" stopIfTrue="1" operator="containsText" text="x,xx">
      <formula>NOT(ISERROR(SEARCH("x,xx",B79)))</formula>
    </cfRule>
  </conditionalFormatting>
  <conditionalFormatting sqref="B86">
    <cfRule type="containsText" dxfId="151" priority="305" stopIfTrue="1" operator="containsText" text="x,xx">
      <formula>NOT(ISERROR(SEARCH("x,xx",B86)))</formula>
    </cfRule>
  </conditionalFormatting>
  <conditionalFormatting sqref="F86">
    <cfRule type="containsText" dxfId="150" priority="306" stopIfTrue="1" operator="containsText" text="x,xx">
      <formula>NOT(ISERROR(SEARCH("x,xx",F86)))</formula>
    </cfRule>
  </conditionalFormatting>
  <conditionalFormatting sqref="B102 F102">
    <cfRule type="containsText" dxfId="149" priority="301" stopIfTrue="1" operator="containsText" text="x,xx">
      <formula>NOT(ISERROR(SEARCH("x,xx",B102)))</formula>
    </cfRule>
  </conditionalFormatting>
  <conditionalFormatting sqref="B73 F73">
    <cfRule type="containsText" dxfId="148" priority="298" stopIfTrue="1" operator="containsText" text="x,xx">
      <formula>NOT(ISERROR(SEARCH("x,xx",B73)))</formula>
    </cfRule>
  </conditionalFormatting>
  <conditionalFormatting sqref="F106">
    <cfRule type="containsText" dxfId="147" priority="287" stopIfTrue="1" operator="containsText" text="x,xx">
      <formula>NOT(ISERROR(SEARCH("x,xx",F106)))</formula>
    </cfRule>
  </conditionalFormatting>
  <conditionalFormatting sqref="B106">
    <cfRule type="containsText" dxfId="146" priority="286" stopIfTrue="1" operator="containsText" text="x,xx">
      <formula>NOT(ISERROR(SEARCH("x,xx",B106)))</formula>
    </cfRule>
  </conditionalFormatting>
  <conditionalFormatting sqref="B174 F174 B220 F220">
    <cfRule type="containsText" dxfId="145" priority="278" stopIfTrue="1" operator="containsText" text="x,xx">
      <formula>NOT(ISERROR(SEARCH("x,xx",B174)))</formula>
    </cfRule>
  </conditionalFormatting>
  <conditionalFormatting sqref="B167 F167">
    <cfRule type="containsText" dxfId="144" priority="277" stopIfTrue="1" operator="containsText" text="x,xx">
      <formula>NOT(ISERROR(SEARCH("x,xx",B167)))</formula>
    </cfRule>
  </conditionalFormatting>
  <conditionalFormatting sqref="F168 B168">
    <cfRule type="containsText" dxfId="143" priority="276" stopIfTrue="1" operator="containsText" text="x,xx">
      <formula>NOT(ISERROR(SEARCH("x,xx",B168)))</formula>
    </cfRule>
  </conditionalFormatting>
  <conditionalFormatting sqref="B219">
    <cfRule type="containsText" dxfId="142" priority="265" stopIfTrue="1" operator="containsText" text="x,xx">
      <formula>NOT(ISERROR(SEARCH("x,xx",B219)))</formula>
    </cfRule>
  </conditionalFormatting>
  <conditionalFormatting sqref="F219">
    <cfRule type="containsText" dxfId="141" priority="264" stopIfTrue="1" operator="containsText" text="x,xx">
      <formula>NOT(ISERROR(SEARCH("x,xx",F219)))</formula>
    </cfRule>
  </conditionalFormatting>
  <conditionalFormatting sqref="B175 F175">
    <cfRule type="containsText" dxfId="140" priority="273" stopIfTrue="1" operator="containsText" text="x,xx">
      <formula>NOT(ISERROR(SEARCH("x,xx",B175)))</formula>
    </cfRule>
  </conditionalFormatting>
  <conditionalFormatting sqref="B217 F217">
    <cfRule type="containsText" dxfId="139" priority="272" stopIfTrue="1" operator="containsText" text="x,xx">
      <formula>NOT(ISERROR(SEARCH("x,xx",B217)))</formula>
    </cfRule>
  </conditionalFormatting>
  <conditionalFormatting sqref="B169">
    <cfRule type="containsText" dxfId="138" priority="271" stopIfTrue="1" operator="containsText" text="x,xx">
      <formula>NOT(ISERROR(SEARCH("x,xx",B169)))</formula>
    </cfRule>
  </conditionalFormatting>
  <conditionalFormatting sqref="B171">
    <cfRule type="containsText" dxfId="137" priority="269" stopIfTrue="1" operator="containsText" text="x,xx">
      <formula>NOT(ISERROR(SEARCH("x,xx",B171)))</formula>
    </cfRule>
  </conditionalFormatting>
  <conditionalFormatting sqref="B218">
    <cfRule type="containsText" dxfId="136" priority="268" stopIfTrue="1" operator="containsText" text="x,xx">
      <formula>NOT(ISERROR(SEARCH("x,xx",B218)))</formula>
    </cfRule>
  </conditionalFormatting>
  <conditionalFormatting sqref="F218">
    <cfRule type="containsText" dxfId="135" priority="267" stopIfTrue="1" operator="containsText" text="x,xx">
      <formula>NOT(ISERROR(SEARCH("x,xx",F218)))</formula>
    </cfRule>
  </conditionalFormatting>
  <conditionalFormatting sqref="B215 F215">
    <cfRule type="containsText" dxfId="134" priority="262" stopIfTrue="1" operator="containsText" text="x,xx">
      <formula>NOT(ISERROR(SEARCH("x,xx",B215)))</formula>
    </cfRule>
  </conditionalFormatting>
  <conditionalFormatting sqref="B216 F216">
    <cfRule type="containsText" dxfId="133" priority="251" stopIfTrue="1" operator="containsText" text="x,xx">
      <formula>NOT(ISERROR(SEARCH("x,xx",B216)))</formula>
    </cfRule>
  </conditionalFormatting>
  <conditionalFormatting sqref="B172">
    <cfRule type="containsText" dxfId="132" priority="259" stopIfTrue="1" operator="containsText" text="x,xx">
      <formula>NOT(ISERROR(SEARCH("x,xx",B172)))</formula>
    </cfRule>
  </conditionalFormatting>
  <conditionalFormatting sqref="B173 F173">
    <cfRule type="containsText" dxfId="131" priority="248" stopIfTrue="1" operator="containsText" text="x,xx">
      <formula>NOT(ISERROR(SEARCH("x,xx",B173)))</formula>
    </cfRule>
  </conditionalFormatting>
  <conditionalFormatting sqref="B132 B149 F145 F147 B125 F125 F162:F164 F132 F149 B158:B159 F158:F160">
    <cfRule type="containsText" dxfId="130" priority="246" stopIfTrue="1" operator="containsText" text="x,xx">
      <formula>NOT(ISERROR(SEARCH("x,xx",B125)))</formula>
    </cfRule>
  </conditionalFormatting>
  <conditionalFormatting sqref="B170">
    <cfRule type="containsText" dxfId="129" priority="255" stopIfTrue="1" operator="containsText" text="x,xx">
      <formula>NOT(ISERROR(SEARCH("x,xx",B170)))</formula>
    </cfRule>
  </conditionalFormatting>
  <conditionalFormatting sqref="F139">
    <cfRule type="containsText" dxfId="128" priority="244" stopIfTrue="1" operator="containsText" text="x,xx">
      <formula>NOT(ISERROR(SEARCH("x,xx",F139)))</formula>
    </cfRule>
  </conditionalFormatting>
  <conditionalFormatting sqref="F140">
    <cfRule type="containsText" dxfId="127" priority="237" stopIfTrue="1" operator="containsText" text="x,xx">
      <formula>NOT(ISERROR(SEARCH("x,xx",F140)))</formula>
    </cfRule>
  </conditionalFormatting>
  <conditionalFormatting sqref="B150 F150">
    <cfRule type="containsText" dxfId="126" priority="229" stopIfTrue="1" operator="containsText" text="x,xx">
      <formula>NOT(ISERROR(SEARCH("x,xx",B150)))</formula>
    </cfRule>
  </conditionalFormatting>
  <conditionalFormatting sqref="B145 B147">
    <cfRule type="containsText" dxfId="125" priority="243" stopIfTrue="1" operator="containsText" text="x,xx">
      <formula>NOT(ISERROR(SEARCH("x,xx",B145)))</formula>
    </cfRule>
  </conditionalFormatting>
  <conditionalFormatting sqref="B118 F118">
    <cfRule type="containsText" dxfId="124" priority="242" stopIfTrue="1" operator="containsText" text="x,xx">
      <formula>NOT(ISERROR(SEARCH("x,xx",B118)))</formula>
    </cfRule>
  </conditionalFormatting>
  <conditionalFormatting sqref="F119 B119">
    <cfRule type="containsText" dxfId="123" priority="241" stopIfTrue="1" operator="containsText" text="x,xx">
      <formula>NOT(ISERROR(SEARCH("x,xx",B119)))</formula>
    </cfRule>
  </conditionalFormatting>
  <conditionalFormatting sqref="B140">
    <cfRule type="containsText" dxfId="122" priority="238" stopIfTrue="1" operator="containsText" text="x,xx">
      <formula>NOT(ISERROR(SEARCH("x,xx",B140)))</formula>
    </cfRule>
  </conditionalFormatting>
  <conditionalFormatting sqref="B139">
    <cfRule type="containsText" dxfId="121" priority="236" stopIfTrue="1" operator="containsText" text="x,xx">
      <formula>NOT(ISERROR(SEARCH("x,xx",B139)))</formula>
    </cfRule>
  </conditionalFormatting>
  <conditionalFormatting sqref="B162">
    <cfRule type="containsText" dxfId="120" priority="235" stopIfTrue="1" operator="containsText" text="x,xx">
      <formula>NOT(ISERROR(SEARCH("x,xx",B162)))</formula>
    </cfRule>
  </conditionalFormatting>
  <conditionalFormatting sqref="B166 F166">
    <cfRule type="containsText" dxfId="119" priority="234" stopIfTrue="1" operator="containsText" text="x,xx">
      <formula>NOT(ISERROR(SEARCH("x,xx",B166)))</formula>
    </cfRule>
  </conditionalFormatting>
  <conditionalFormatting sqref="F130">
    <cfRule type="containsText" dxfId="118" priority="222" stopIfTrue="1" operator="containsText" text="x,xx">
      <formula>NOT(ISERROR(SEARCH("x,xx",F130)))</formula>
    </cfRule>
  </conditionalFormatting>
  <conditionalFormatting sqref="B160">
    <cfRule type="containsText" dxfId="117" priority="231" stopIfTrue="1" operator="containsText" text="x,xx">
      <formula>NOT(ISERROR(SEARCH("x,xx",B160)))</formula>
    </cfRule>
  </conditionalFormatting>
  <conditionalFormatting sqref="B163">
    <cfRule type="containsText" dxfId="116" priority="230" stopIfTrue="1" operator="containsText" text="x,xx">
      <formula>NOT(ISERROR(SEARCH("x,xx",B163)))</formula>
    </cfRule>
  </conditionalFormatting>
  <conditionalFormatting sqref="B126 F126">
    <cfRule type="containsText" dxfId="115" priority="228" stopIfTrue="1" operator="containsText" text="x,xx">
      <formula>NOT(ISERROR(SEARCH("x,xx",B126)))</formula>
    </cfRule>
  </conditionalFormatting>
  <conditionalFormatting sqref="B129 F129">
    <cfRule type="containsText" dxfId="114" priority="227" stopIfTrue="1" operator="containsText" text="x,xx">
      <formula>NOT(ISERROR(SEARCH("x,xx",B129)))</formula>
    </cfRule>
  </conditionalFormatting>
  <conditionalFormatting sqref="B120">
    <cfRule type="containsText" dxfId="113" priority="226" stopIfTrue="1" operator="containsText" text="x,xx">
      <formula>NOT(ISERROR(SEARCH("x,xx",B120)))</formula>
    </cfRule>
  </conditionalFormatting>
  <conditionalFormatting sqref="B122">
    <cfRule type="containsText" dxfId="112" priority="224" stopIfTrue="1" operator="containsText" text="x,xx">
      <formula>NOT(ISERROR(SEARCH("x,xx",B122)))</formula>
    </cfRule>
  </conditionalFormatting>
  <conditionalFormatting sqref="B130">
    <cfRule type="containsText" dxfId="111" priority="223" stopIfTrue="1" operator="containsText" text="x,xx">
      <formula>NOT(ISERROR(SEARCH("x,xx",B130)))</formula>
    </cfRule>
  </conditionalFormatting>
  <conditionalFormatting sqref="B136 F136">
    <cfRule type="containsText" dxfId="110" priority="220" stopIfTrue="1" operator="containsText" text="x,xx">
      <formula>NOT(ISERROR(SEARCH("x,xx",B136)))</formula>
    </cfRule>
  </conditionalFormatting>
  <conditionalFormatting sqref="B137">
    <cfRule type="containsText" dxfId="109" priority="218" stopIfTrue="1" operator="containsText" text="x,xx">
      <formula>NOT(ISERROR(SEARCH("x,xx",B137)))</formula>
    </cfRule>
  </conditionalFormatting>
  <conditionalFormatting sqref="F137">
    <cfRule type="containsText" dxfId="108" priority="219" stopIfTrue="1" operator="containsText" text="x,xx">
      <formula>NOT(ISERROR(SEARCH("x,xx",F137)))</formula>
    </cfRule>
  </conditionalFormatting>
  <conditionalFormatting sqref="B164">
    <cfRule type="containsText" dxfId="107" priority="217" stopIfTrue="1" operator="containsText" text="x,xx">
      <formula>NOT(ISERROR(SEARCH("x,xx",B164)))</formula>
    </cfRule>
  </conditionalFormatting>
  <conditionalFormatting sqref="B131">
    <cfRule type="containsText" dxfId="106" priority="215" stopIfTrue="1" operator="containsText" text="x,xx">
      <formula>NOT(ISERROR(SEARCH("x,xx",B131)))</formula>
    </cfRule>
  </conditionalFormatting>
  <conditionalFormatting sqref="F131">
    <cfRule type="containsText" dxfId="105" priority="214" stopIfTrue="1" operator="containsText" text="x,xx">
      <formula>NOT(ISERROR(SEARCH("x,xx",F131)))</formula>
    </cfRule>
  </conditionalFormatting>
  <conditionalFormatting sqref="F138">
    <cfRule type="containsText" dxfId="104" priority="211" stopIfTrue="1" operator="containsText" text="x,xx">
      <formula>NOT(ISERROR(SEARCH("x,xx",F138)))</formula>
    </cfRule>
  </conditionalFormatting>
  <conditionalFormatting sqref="B138">
    <cfRule type="containsText" dxfId="103" priority="210" stopIfTrue="1" operator="containsText" text="x,xx">
      <formula>NOT(ISERROR(SEARCH("x,xx",B138)))</formula>
    </cfRule>
  </conditionalFormatting>
  <conditionalFormatting sqref="B127 F127">
    <cfRule type="containsText" dxfId="102" priority="209" stopIfTrue="1" operator="containsText" text="x,xx">
      <formula>NOT(ISERROR(SEARCH("x,xx",B127)))</formula>
    </cfRule>
  </conditionalFormatting>
  <conditionalFormatting sqref="F143">
    <cfRule type="containsText" dxfId="101" priority="207" stopIfTrue="1" operator="containsText" text="x,xx">
      <formula>NOT(ISERROR(SEARCH("x,xx",F143)))</formula>
    </cfRule>
  </conditionalFormatting>
  <conditionalFormatting sqref="B143">
    <cfRule type="containsText" dxfId="100" priority="208" stopIfTrue="1" operator="containsText" text="x,xx">
      <formula>NOT(ISERROR(SEARCH("x,xx",B143)))</formula>
    </cfRule>
  </conditionalFormatting>
  <conditionalFormatting sqref="F142">
    <cfRule type="containsText" dxfId="99" priority="205" stopIfTrue="1" operator="containsText" text="x,xx">
      <formula>NOT(ISERROR(SEARCH("x,xx",F142)))</formula>
    </cfRule>
  </conditionalFormatting>
  <conditionalFormatting sqref="B142">
    <cfRule type="containsText" dxfId="98" priority="206" stopIfTrue="1" operator="containsText" text="x,xx">
      <formula>NOT(ISERROR(SEARCH("x,xx",B142)))</formula>
    </cfRule>
  </conditionalFormatting>
  <conditionalFormatting sqref="F144">
    <cfRule type="containsText" dxfId="97" priority="203" stopIfTrue="1" operator="containsText" text="x,xx">
      <formula>NOT(ISERROR(SEARCH("x,xx",F144)))</formula>
    </cfRule>
  </conditionalFormatting>
  <conditionalFormatting sqref="B144">
    <cfRule type="containsText" dxfId="96" priority="204" stopIfTrue="1" operator="containsText" text="x,xx">
      <formula>NOT(ISERROR(SEARCH("x,xx",B144)))</formula>
    </cfRule>
  </conditionalFormatting>
  <conditionalFormatting sqref="B155 F155">
    <cfRule type="containsText" dxfId="95" priority="202" stopIfTrue="1" operator="containsText" text="x,xx">
      <formula>NOT(ISERROR(SEARCH("x,xx",B155)))</formula>
    </cfRule>
  </conditionalFormatting>
  <conditionalFormatting sqref="B156 F156">
    <cfRule type="containsText" dxfId="94" priority="201" stopIfTrue="1" operator="containsText" text="x,xx">
      <formula>NOT(ISERROR(SEARCH("x,xx",B156)))</formula>
    </cfRule>
  </conditionalFormatting>
  <conditionalFormatting sqref="B165 F165">
    <cfRule type="containsText" dxfId="93" priority="200" stopIfTrue="1" operator="containsText" text="x,xx">
      <formula>NOT(ISERROR(SEARCH("x,xx",B165)))</formula>
    </cfRule>
  </conditionalFormatting>
  <conditionalFormatting sqref="F146">
    <cfRule type="containsText" dxfId="92" priority="198" stopIfTrue="1" operator="containsText" text="x,xx">
      <formula>NOT(ISERROR(SEARCH("x,xx",F146)))</formula>
    </cfRule>
  </conditionalFormatting>
  <conditionalFormatting sqref="B146">
    <cfRule type="containsText" dxfId="91" priority="197" stopIfTrue="1" operator="containsText" text="x,xx">
      <formula>NOT(ISERROR(SEARCH("x,xx",B146)))</formula>
    </cfRule>
  </conditionalFormatting>
  <conditionalFormatting sqref="B148">
    <cfRule type="containsText" dxfId="90" priority="193" stopIfTrue="1" operator="containsText" text="x,xx">
      <formula>NOT(ISERROR(SEARCH("x,xx",B148)))</formula>
    </cfRule>
  </conditionalFormatting>
  <conditionalFormatting sqref="F148">
    <cfRule type="containsText" dxfId="89" priority="194" stopIfTrue="1" operator="containsText" text="x,xx">
      <formula>NOT(ISERROR(SEARCH("x,xx",F148)))</formula>
    </cfRule>
  </conditionalFormatting>
  <conditionalFormatting sqref="B135 F135">
    <cfRule type="containsText" dxfId="88" priority="191" stopIfTrue="1" operator="containsText" text="x,xx">
      <formula>NOT(ISERROR(SEARCH("x,xx",B135)))</formula>
    </cfRule>
  </conditionalFormatting>
  <conditionalFormatting sqref="B134 F134">
    <cfRule type="containsText" dxfId="87" priority="192" stopIfTrue="1" operator="containsText" text="x,xx">
      <formula>NOT(ISERROR(SEARCH("x,xx",B134)))</formula>
    </cfRule>
  </conditionalFormatting>
  <conditionalFormatting sqref="B124 F124">
    <cfRule type="containsText" dxfId="86" priority="170" stopIfTrue="1" operator="containsText" text="x,xx">
      <formula>NOT(ISERROR(SEARCH("x,xx",B124)))</formula>
    </cfRule>
  </conditionalFormatting>
  <conditionalFormatting sqref="B141">
    <cfRule type="containsText" dxfId="85" priority="189" stopIfTrue="1" operator="containsText" text="x,xx">
      <formula>NOT(ISERROR(SEARCH("x,xx",B141)))</formula>
    </cfRule>
  </conditionalFormatting>
  <conditionalFormatting sqref="F141">
    <cfRule type="containsText" dxfId="84" priority="190" stopIfTrue="1" operator="containsText" text="x,xx">
      <formula>NOT(ISERROR(SEARCH("x,xx",F141)))</formula>
    </cfRule>
  </conditionalFormatting>
  <conditionalFormatting sqref="B123">
    <cfRule type="containsText" dxfId="83" priority="187" stopIfTrue="1" operator="containsText" text="x,xx">
      <formula>NOT(ISERROR(SEARCH("x,xx",B123)))</formula>
    </cfRule>
  </conditionalFormatting>
  <conditionalFormatting sqref="B157 F157">
    <cfRule type="containsText" dxfId="82" priority="182" stopIfTrue="1" operator="containsText" text="x,xx">
      <formula>NOT(ISERROR(SEARCH("x,xx",B157)))</formula>
    </cfRule>
  </conditionalFormatting>
  <conditionalFormatting sqref="B121">
    <cfRule type="containsText" dxfId="81" priority="179" stopIfTrue="1" operator="containsText" text="x,xx">
      <formula>NOT(ISERROR(SEARCH("x,xx",B121)))</formula>
    </cfRule>
  </conditionalFormatting>
  <conditionalFormatting sqref="B128 F128">
    <cfRule type="containsText" dxfId="80" priority="175" stopIfTrue="1" operator="containsText" text="x,xx">
      <formula>NOT(ISERROR(SEARCH("x,xx",B128)))</formula>
    </cfRule>
  </conditionalFormatting>
  <conditionalFormatting sqref="F188">
    <cfRule type="containsText" dxfId="79" priority="148" stopIfTrue="1" operator="containsText" text="x,xx">
      <formula>NOT(ISERROR(SEARCH("x,xx",F188)))</formula>
    </cfRule>
  </conditionalFormatting>
  <conditionalFormatting sqref="B180:B181 B197 F199 B199 F193 F195 F210:F212 F180:F181 F197 B206:B207 F206:F208">
    <cfRule type="containsText" dxfId="78" priority="153" stopIfTrue="1" operator="containsText" text="x,xx">
      <formula>NOT(ISERROR(SEARCH("x,xx",B180)))</formula>
    </cfRule>
  </conditionalFormatting>
  <conditionalFormatting sqref="F161">
    <cfRule type="containsText" dxfId="77" priority="162" stopIfTrue="1" operator="containsText" text="x,xx">
      <formula>NOT(ISERROR(SEARCH("x,xx",F161)))</formula>
    </cfRule>
  </conditionalFormatting>
  <conditionalFormatting sqref="B161">
    <cfRule type="containsText" dxfId="76" priority="161" stopIfTrue="1" operator="containsText" text="x,xx">
      <formula>NOT(ISERROR(SEARCH("x,xx",B161)))</formula>
    </cfRule>
  </conditionalFormatting>
  <conditionalFormatting sqref="B208">
    <cfRule type="containsText" dxfId="75" priority="142" stopIfTrue="1" operator="containsText" text="x,xx">
      <formula>NOT(ISERROR(SEARCH("x,xx",B208)))</formula>
    </cfRule>
  </conditionalFormatting>
  <conditionalFormatting sqref="B211">
    <cfRule type="containsText" dxfId="74" priority="141" stopIfTrue="1" operator="containsText" text="x,xx">
      <formula>NOT(ISERROR(SEARCH("x,xx",B211)))</formula>
    </cfRule>
  </conditionalFormatting>
  <conditionalFormatting sqref="B210">
    <cfRule type="containsText" dxfId="73" priority="146" stopIfTrue="1" operator="containsText" text="x,xx">
      <formula>NOT(ISERROR(SEARCH("x,xx",B210)))</formula>
    </cfRule>
  </conditionalFormatting>
  <conditionalFormatting sqref="B214 F214">
    <cfRule type="containsText" dxfId="72" priority="145" stopIfTrue="1" operator="containsText" text="x,xx">
      <formula>NOT(ISERROR(SEARCH("x,xx",B214)))</formula>
    </cfRule>
  </conditionalFormatting>
  <conditionalFormatting sqref="F178">
    <cfRule type="containsText" dxfId="71" priority="137" stopIfTrue="1" operator="containsText" text="x,xx">
      <formula>NOT(ISERROR(SEARCH("x,xx",F178)))</formula>
    </cfRule>
  </conditionalFormatting>
  <conditionalFormatting sqref="F187">
    <cfRule type="containsText" dxfId="70" priority="151" stopIfTrue="1" operator="containsText" text="x,xx">
      <formula>NOT(ISERROR(SEARCH("x,xx",F187)))</formula>
    </cfRule>
  </conditionalFormatting>
  <conditionalFormatting sqref="B193 B195">
    <cfRule type="containsText" dxfId="69" priority="150" stopIfTrue="1" operator="containsText" text="x,xx">
      <formula>NOT(ISERROR(SEARCH("x,xx",B193)))</formula>
    </cfRule>
  </conditionalFormatting>
  <conditionalFormatting sqref="B188">
    <cfRule type="containsText" dxfId="68" priority="149" stopIfTrue="1" operator="containsText" text="x,xx">
      <formula>NOT(ISERROR(SEARCH("x,xx",B188)))</formula>
    </cfRule>
  </conditionalFormatting>
  <conditionalFormatting sqref="B187">
    <cfRule type="containsText" dxfId="67" priority="147" stopIfTrue="1" operator="containsText" text="x,xx">
      <formula>NOT(ISERROR(SEARCH("x,xx",B187)))</formula>
    </cfRule>
  </conditionalFormatting>
  <conditionalFormatting sqref="B198 F198">
    <cfRule type="containsText" dxfId="66" priority="140" stopIfTrue="1" operator="containsText" text="x,xx">
      <formula>NOT(ISERROR(SEARCH("x,xx",B198)))</formula>
    </cfRule>
  </conditionalFormatting>
  <conditionalFormatting sqref="B177 F177">
    <cfRule type="containsText" dxfId="65" priority="139" stopIfTrue="1" operator="containsText" text="x,xx">
      <formula>NOT(ISERROR(SEARCH("x,xx",B177)))</formula>
    </cfRule>
  </conditionalFormatting>
  <conditionalFormatting sqref="B178">
    <cfRule type="containsText" dxfId="64" priority="138" stopIfTrue="1" operator="containsText" text="x,xx">
      <formula>NOT(ISERROR(SEARCH("x,xx",B178)))</formula>
    </cfRule>
  </conditionalFormatting>
  <conditionalFormatting sqref="B184 F184">
    <cfRule type="containsText" dxfId="63" priority="135" stopIfTrue="1" operator="containsText" text="x,xx">
      <formula>NOT(ISERROR(SEARCH("x,xx",B184)))</formula>
    </cfRule>
  </conditionalFormatting>
  <conditionalFormatting sqref="B185">
    <cfRule type="containsText" dxfId="62" priority="133" stopIfTrue="1" operator="containsText" text="x,xx">
      <formula>NOT(ISERROR(SEARCH("x,xx",B185)))</formula>
    </cfRule>
  </conditionalFormatting>
  <conditionalFormatting sqref="F185">
    <cfRule type="containsText" dxfId="61" priority="134" stopIfTrue="1" operator="containsText" text="x,xx">
      <formula>NOT(ISERROR(SEARCH("x,xx",F185)))</formula>
    </cfRule>
  </conditionalFormatting>
  <conditionalFormatting sqref="B212">
    <cfRule type="containsText" dxfId="60" priority="132" stopIfTrue="1" operator="containsText" text="x,xx">
      <formula>NOT(ISERROR(SEARCH("x,xx",B212)))</formula>
    </cfRule>
  </conditionalFormatting>
  <conditionalFormatting sqref="B200:B202 F200:F202">
    <cfRule type="containsText" dxfId="59" priority="131" stopIfTrue="1" operator="containsText" text="x,xx">
      <formula>NOT(ISERROR(SEARCH("x,xx",B200)))</formula>
    </cfRule>
  </conditionalFormatting>
  <conditionalFormatting sqref="B179">
    <cfRule type="containsText" dxfId="58" priority="130" stopIfTrue="1" operator="containsText" text="x,xx">
      <formula>NOT(ISERROR(SEARCH("x,xx",B179)))</formula>
    </cfRule>
  </conditionalFormatting>
  <conditionalFormatting sqref="F179">
    <cfRule type="containsText" dxfId="57" priority="129" stopIfTrue="1" operator="containsText" text="x,xx">
      <formula>NOT(ISERROR(SEARCH("x,xx",F179)))</formula>
    </cfRule>
  </conditionalFormatting>
  <conditionalFormatting sqref="F192">
    <cfRule type="containsText" dxfId="56" priority="119" stopIfTrue="1" operator="containsText" text="x,xx">
      <formula>NOT(ISERROR(SEARCH("x,xx",F192)))</formula>
    </cfRule>
  </conditionalFormatting>
  <conditionalFormatting sqref="F186">
    <cfRule type="containsText" dxfId="55" priority="126" stopIfTrue="1" operator="containsText" text="x,xx">
      <formula>NOT(ISERROR(SEARCH("x,xx",F186)))</formula>
    </cfRule>
  </conditionalFormatting>
  <conditionalFormatting sqref="B192">
    <cfRule type="containsText" dxfId="54" priority="120" stopIfTrue="1" operator="containsText" text="x,xx">
      <formula>NOT(ISERROR(SEARCH("x,xx",B192)))</formula>
    </cfRule>
  </conditionalFormatting>
  <conditionalFormatting sqref="B186">
    <cfRule type="containsText" dxfId="53" priority="125" stopIfTrue="1" operator="containsText" text="x,xx">
      <formula>NOT(ISERROR(SEARCH("x,xx",B186)))</formula>
    </cfRule>
  </conditionalFormatting>
  <conditionalFormatting sqref="F191">
    <cfRule type="containsText" dxfId="52" priority="123" stopIfTrue="1" operator="containsText" text="x,xx">
      <formula>NOT(ISERROR(SEARCH("x,xx",F191)))</formula>
    </cfRule>
  </conditionalFormatting>
  <conditionalFormatting sqref="B191">
    <cfRule type="containsText" dxfId="51" priority="124" stopIfTrue="1" operator="containsText" text="x,xx">
      <formula>NOT(ISERROR(SEARCH("x,xx",B191)))</formula>
    </cfRule>
  </conditionalFormatting>
  <conditionalFormatting sqref="F190">
    <cfRule type="containsText" dxfId="50" priority="121" stopIfTrue="1" operator="containsText" text="x,xx">
      <formula>NOT(ISERROR(SEARCH("x,xx",F190)))</formula>
    </cfRule>
  </conditionalFormatting>
  <conditionalFormatting sqref="B190">
    <cfRule type="containsText" dxfId="49" priority="122" stopIfTrue="1" operator="containsText" text="x,xx">
      <formula>NOT(ISERROR(SEARCH("x,xx",B190)))</formula>
    </cfRule>
  </conditionalFormatting>
  <conditionalFormatting sqref="B203 F203">
    <cfRule type="containsText" dxfId="48" priority="118" stopIfTrue="1" operator="containsText" text="x,xx">
      <formula>NOT(ISERROR(SEARCH("x,xx",B203)))</formula>
    </cfRule>
  </conditionalFormatting>
  <conditionalFormatting sqref="B204 F204">
    <cfRule type="containsText" dxfId="47" priority="117" stopIfTrue="1" operator="containsText" text="x,xx">
      <formula>NOT(ISERROR(SEARCH("x,xx",B204)))</formula>
    </cfRule>
  </conditionalFormatting>
  <conditionalFormatting sqref="B213 F213">
    <cfRule type="containsText" dxfId="46" priority="116" stopIfTrue="1" operator="containsText" text="x,xx">
      <formula>NOT(ISERROR(SEARCH("x,xx",B213)))</formula>
    </cfRule>
  </conditionalFormatting>
  <conditionalFormatting sqref="F196">
    <cfRule type="containsText" dxfId="45" priority="112" stopIfTrue="1" operator="containsText" text="x,xx">
      <formula>NOT(ISERROR(SEARCH("x,xx",F196)))</formula>
    </cfRule>
  </conditionalFormatting>
  <conditionalFormatting sqref="F194">
    <cfRule type="containsText" dxfId="44" priority="114" stopIfTrue="1" operator="containsText" text="x,xx">
      <formula>NOT(ISERROR(SEARCH("x,xx",F194)))</formula>
    </cfRule>
  </conditionalFormatting>
  <conditionalFormatting sqref="B194">
    <cfRule type="containsText" dxfId="43" priority="113" stopIfTrue="1" operator="containsText" text="x,xx">
      <formula>NOT(ISERROR(SEARCH("x,xx",B194)))</formula>
    </cfRule>
  </conditionalFormatting>
  <conditionalFormatting sqref="B196">
    <cfRule type="containsText" dxfId="42" priority="111" stopIfTrue="1" operator="containsText" text="x,xx">
      <formula>NOT(ISERROR(SEARCH("x,xx",B196)))</formula>
    </cfRule>
  </conditionalFormatting>
  <conditionalFormatting sqref="B183 F183">
    <cfRule type="containsText" dxfId="41" priority="109" stopIfTrue="1" operator="containsText" text="x,xx">
      <formula>NOT(ISERROR(SEARCH("x,xx",B183)))</formula>
    </cfRule>
  </conditionalFormatting>
  <conditionalFormatting sqref="B182 F182">
    <cfRule type="containsText" dxfId="40" priority="110" stopIfTrue="1" operator="containsText" text="x,xx">
      <formula>NOT(ISERROR(SEARCH("x,xx",B182)))</formula>
    </cfRule>
  </conditionalFormatting>
  <conditionalFormatting sqref="B176 F176">
    <cfRule type="containsText" dxfId="39" priority="100" stopIfTrue="1" operator="containsText" text="x,xx">
      <formula>NOT(ISERROR(SEARCH("x,xx",B176)))</formula>
    </cfRule>
  </conditionalFormatting>
  <conditionalFormatting sqref="B189">
    <cfRule type="containsText" dxfId="38" priority="107" stopIfTrue="1" operator="containsText" text="x,xx">
      <formula>NOT(ISERROR(SEARCH("x,xx",B189)))</formula>
    </cfRule>
  </conditionalFormatting>
  <conditionalFormatting sqref="F189">
    <cfRule type="containsText" dxfId="37" priority="108" stopIfTrue="1" operator="containsText" text="x,xx">
      <formula>NOT(ISERROR(SEARCH("x,xx",F189)))</formula>
    </cfRule>
  </conditionalFormatting>
  <conditionalFormatting sqref="B205 F205">
    <cfRule type="containsText" dxfId="36" priority="103" stopIfTrue="1" operator="containsText" text="x,xx">
      <formula>NOT(ISERROR(SEARCH("x,xx",B205)))</formula>
    </cfRule>
  </conditionalFormatting>
  <conditionalFormatting sqref="F209">
    <cfRule type="containsText" dxfId="35" priority="89" stopIfTrue="1" operator="containsText" text="x,xx">
      <formula>NOT(ISERROR(SEARCH("x,xx",F209)))</formula>
    </cfRule>
  </conditionalFormatting>
  <conditionalFormatting sqref="B209">
    <cfRule type="containsText" dxfId="34" priority="88" stopIfTrue="1" operator="containsText" text="x,xx">
      <formula>NOT(ISERROR(SEARCH("x,xx",B209)))</formula>
    </cfRule>
  </conditionalFormatting>
  <conditionalFormatting sqref="B236 F232 F234 F249:F250 F236 B245 F245 F247">
    <cfRule type="containsText" dxfId="33" priority="80" stopIfTrue="1" operator="containsText" text="x,xx">
      <formula>NOT(ISERROR(SEARCH("x,xx",B232)))</formula>
    </cfRule>
  </conditionalFormatting>
  <conditionalFormatting sqref="B232 B234">
    <cfRule type="containsText" dxfId="32" priority="79" stopIfTrue="1" operator="containsText" text="x,xx">
      <formula>NOT(ISERROR(SEARCH("x,xx",B232)))</formula>
    </cfRule>
  </conditionalFormatting>
  <conditionalFormatting sqref="B249">
    <cfRule type="containsText" dxfId="31" priority="78" stopIfTrue="1" operator="containsText" text="x,xx">
      <formula>NOT(ISERROR(SEARCH("x,xx",B249)))</formula>
    </cfRule>
  </conditionalFormatting>
  <conditionalFormatting sqref="B247">
    <cfRule type="containsText" dxfId="30" priority="74" stopIfTrue="1" operator="containsText" text="x,xx">
      <formula>NOT(ISERROR(SEARCH("x,xx",B247)))</formula>
    </cfRule>
  </conditionalFormatting>
  <conditionalFormatting sqref="B250">
    <cfRule type="containsText" dxfId="29" priority="73" stopIfTrue="1" operator="containsText" text="x,xx">
      <formula>NOT(ISERROR(SEARCH("x,xx",B250)))</formula>
    </cfRule>
  </conditionalFormatting>
  <conditionalFormatting sqref="B237 F237">
    <cfRule type="containsText" dxfId="28" priority="72" stopIfTrue="1" operator="containsText" text="x,xx">
      <formula>NOT(ISERROR(SEARCH("x,xx",B237)))</formula>
    </cfRule>
  </conditionalFormatting>
  <conditionalFormatting sqref="B230">
    <cfRule type="containsText" dxfId="27" priority="69" stopIfTrue="1" operator="containsText" text="x,xx">
      <formula>NOT(ISERROR(SEARCH("x,xx",B230)))</formula>
    </cfRule>
  </conditionalFormatting>
  <conditionalFormatting sqref="B240:B241 F240:F241">
    <cfRule type="containsText" dxfId="26" priority="70" stopIfTrue="1" operator="containsText" text="x,xx">
      <formula>NOT(ISERROR(SEARCH("x,xx",B240)))</formula>
    </cfRule>
  </conditionalFormatting>
  <conditionalFormatting sqref="F230">
    <cfRule type="containsText" dxfId="25" priority="68" stopIfTrue="1" operator="containsText" text="x,xx">
      <formula>NOT(ISERROR(SEARCH("x,xx",F230)))</formula>
    </cfRule>
  </conditionalFormatting>
  <conditionalFormatting sqref="F229">
    <cfRule type="containsText" dxfId="24" priority="66" stopIfTrue="1" operator="containsText" text="x,xx">
      <formula>NOT(ISERROR(SEARCH("x,xx",F229)))</formula>
    </cfRule>
  </conditionalFormatting>
  <conditionalFormatting sqref="B229">
    <cfRule type="containsText" dxfId="23" priority="67" stopIfTrue="1" operator="containsText" text="x,xx">
      <formula>NOT(ISERROR(SEARCH("x,xx",B229)))</formula>
    </cfRule>
  </conditionalFormatting>
  <conditionalFormatting sqref="B233">
    <cfRule type="containsText" dxfId="22" priority="58" stopIfTrue="1" operator="containsText" text="x,xx">
      <formula>NOT(ISERROR(SEARCH("x,xx",B233)))</formula>
    </cfRule>
  </conditionalFormatting>
  <conditionalFormatting sqref="F233">
    <cfRule type="containsText" dxfId="21" priority="59" stopIfTrue="1" operator="containsText" text="x,xx">
      <formula>NOT(ISERROR(SEARCH("x,xx",F233)))</formula>
    </cfRule>
  </conditionalFormatting>
  <conditionalFormatting sqref="B242 F242">
    <cfRule type="containsText" dxfId="20" priority="63" stopIfTrue="1" operator="containsText" text="x,xx">
      <formula>NOT(ISERROR(SEARCH("x,xx",B242)))</formula>
    </cfRule>
  </conditionalFormatting>
  <conditionalFormatting sqref="B243 F243">
    <cfRule type="containsText" dxfId="19" priority="62" stopIfTrue="1" operator="containsText" text="x,xx">
      <formula>NOT(ISERROR(SEARCH("x,xx",B243)))</formula>
    </cfRule>
  </conditionalFormatting>
  <conditionalFormatting sqref="B235">
    <cfRule type="containsText" dxfId="18" priority="56" stopIfTrue="1" operator="containsText" text="x,xx">
      <formula>NOT(ISERROR(SEARCH("x,xx",B235)))</formula>
    </cfRule>
  </conditionalFormatting>
  <conditionalFormatting sqref="F235">
    <cfRule type="containsText" dxfId="17" priority="57" stopIfTrue="1" operator="containsText" text="x,xx">
      <formula>NOT(ISERROR(SEARCH("x,xx",F235)))</formula>
    </cfRule>
  </conditionalFormatting>
  <conditionalFormatting sqref="B244 F244">
    <cfRule type="containsText" dxfId="16" priority="50" stopIfTrue="1" operator="containsText" text="x,xx">
      <formula>NOT(ISERROR(SEARCH("x,xx",B244)))</formula>
    </cfRule>
  </conditionalFormatting>
  <conditionalFormatting sqref="B228">
    <cfRule type="containsText" dxfId="15" priority="54" stopIfTrue="1" operator="containsText" text="x,xx">
      <formula>NOT(ISERROR(SEARCH("x,xx",B228)))</formula>
    </cfRule>
  </conditionalFormatting>
  <conditionalFormatting sqref="F228">
    <cfRule type="containsText" dxfId="14" priority="55" stopIfTrue="1" operator="containsText" text="x,xx">
      <formula>NOT(ISERROR(SEARCH("x,xx",F228)))</formula>
    </cfRule>
  </conditionalFormatting>
  <conditionalFormatting sqref="F248">
    <cfRule type="containsText" dxfId="13" priority="42" stopIfTrue="1" operator="containsText" text="x,xx">
      <formula>NOT(ISERROR(SEARCH("x,xx",F248)))</formula>
    </cfRule>
  </conditionalFormatting>
  <conditionalFormatting sqref="B248">
    <cfRule type="containsText" dxfId="12" priority="41" stopIfTrue="1" operator="containsText" text="x,xx">
      <formula>NOT(ISERROR(SEARCH("x,xx",B248)))</formula>
    </cfRule>
  </conditionalFormatting>
  <conditionalFormatting sqref="B133">
    <cfRule type="containsText" dxfId="11" priority="33" stopIfTrue="1" operator="containsText" text="x,xx">
      <formula>NOT(ISERROR(SEARCH("x,xx",B133)))</formula>
    </cfRule>
  </conditionalFormatting>
  <conditionalFormatting sqref="B37">
    <cfRule type="containsText" dxfId="10" priority="34" stopIfTrue="1" operator="containsText" text="x,xx">
      <formula>NOT(ISERROR(SEARCH("x,xx",B37)))</formula>
    </cfRule>
  </conditionalFormatting>
  <conditionalFormatting sqref="B151">
    <cfRule type="containsText" dxfId="9" priority="32" stopIfTrue="1" operator="containsText" text="x,xx">
      <formula>NOT(ISERROR(SEARCH("x,xx",B151)))</formula>
    </cfRule>
  </conditionalFormatting>
  <conditionalFormatting sqref="B153">
    <cfRule type="containsText" dxfId="8" priority="30" stopIfTrue="1" operator="containsText" text="x,xx">
      <formula>NOT(ISERROR(SEARCH("x,xx",B153)))</formula>
    </cfRule>
  </conditionalFormatting>
  <conditionalFormatting sqref="F152">
    <cfRule type="containsText" dxfId="7" priority="28" stopIfTrue="1" operator="containsText" text="x,xx">
      <formula>NOT(ISERROR(SEARCH("x,xx",F152)))</formula>
    </cfRule>
  </conditionalFormatting>
  <conditionalFormatting sqref="B152 F153">
    <cfRule type="containsText" dxfId="6" priority="26" stopIfTrue="1" operator="containsText" text="x,xx">
      <formula>NOT(ISERROR(SEARCH("x,xx",B152)))</formula>
    </cfRule>
  </conditionalFormatting>
  <conditionalFormatting sqref="B231">
    <cfRule type="containsText" dxfId="5" priority="25" stopIfTrue="1" operator="containsText" text="x,xx">
      <formula>NOT(ISERROR(SEARCH("x,xx",B231)))</formula>
    </cfRule>
  </conditionalFormatting>
  <conditionalFormatting sqref="B238">
    <cfRule type="containsText" dxfId="4" priority="24" stopIfTrue="1" operator="containsText" text="x,xx">
      <formula>NOT(ISERROR(SEARCH("x,xx",B238)))</formula>
    </cfRule>
  </conditionalFormatting>
  <conditionalFormatting sqref="B239">
    <cfRule type="containsText" dxfId="3" priority="23" stopIfTrue="1" operator="containsText" text="x,xx">
      <formula>NOT(ISERROR(SEARCH("x,xx",B239)))</formula>
    </cfRule>
  </conditionalFormatting>
  <conditionalFormatting sqref="B246">
    <cfRule type="containsText" dxfId="2" priority="22" stopIfTrue="1" operator="containsText" text="x,xx">
      <formula>NOT(ISERROR(SEARCH("x,xx",B246)))</formula>
    </cfRule>
  </conditionalFormatting>
  <conditionalFormatting sqref="B251">
    <cfRule type="containsText" dxfId="1" priority="21" stopIfTrue="1" operator="containsText" text="x,xx">
      <formula>NOT(ISERROR(SEARCH("x,xx",B251)))</formula>
    </cfRule>
  </conditionalFormatting>
  <conditionalFormatting sqref="B252">
    <cfRule type="containsText" dxfId="0" priority="20" stopIfTrue="1" operator="containsText" text="x,xx">
      <formula>NOT(ISERROR(SEARCH("x,xx",B252)))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>&amp;L
&amp;G&amp;C&amp;"-,Negrito"&amp;11&amp;K03+000
&amp;K03+044UNIDADE DE ENGENHARIA&amp;R&amp;"-,Negrito"&amp;12&amp;K03+000
&amp;10&amp;K03+044PROCESSO Nº. 0000254/2020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Layout" zoomScale="85" zoomScaleNormal="100" zoomScalePageLayoutView="85" workbookViewId="0">
      <selection activeCell="G2" sqref="G2"/>
    </sheetView>
  </sheetViews>
  <sheetFormatPr defaultColWidth="8.85546875" defaultRowHeight="12.75" x14ac:dyDescent="0.2"/>
  <cols>
    <col min="1" max="1" width="10.28515625" style="21" customWidth="1"/>
    <col min="2" max="2" width="6.28515625" style="21" customWidth="1"/>
    <col min="3" max="3" width="43.5703125" style="21" customWidth="1"/>
    <col min="4" max="4" width="11.140625" style="21" customWidth="1"/>
    <col min="5" max="6" width="8.85546875" style="21"/>
    <col min="7" max="7" width="31.42578125" style="21" customWidth="1"/>
    <col min="8" max="8" width="8.85546875" style="21"/>
    <col min="9" max="9" width="10.28515625" style="21" customWidth="1"/>
    <col min="10" max="16384" width="8.85546875" style="21"/>
  </cols>
  <sheetData>
    <row r="1" spans="1:8" x14ac:dyDescent="0.2">
      <c r="A1" s="20"/>
      <c r="B1" s="20"/>
      <c r="C1" s="20"/>
      <c r="D1" s="20"/>
      <c r="E1" s="1"/>
    </row>
    <row r="2" spans="1:8" x14ac:dyDescent="0.2">
      <c r="A2" s="20"/>
      <c r="B2" s="20"/>
      <c r="C2" s="20"/>
      <c r="D2" s="20"/>
      <c r="E2" s="1"/>
    </row>
    <row r="3" spans="1:8" x14ac:dyDescent="0.2">
      <c r="A3" s="20"/>
      <c r="B3" s="20"/>
      <c r="C3" s="20"/>
      <c r="D3" s="20"/>
      <c r="E3" s="1"/>
    </row>
    <row r="4" spans="1:8" ht="12.75" customHeight="1" x14ac:dyDescent="0.2">
      <c r="A4" s="22"/>
      <c r="B4" s="188" t="s">
        <v>48</v>
      </c>
      <c r="C4" s="188"/>
      <c r="D4" s="188"/>
      <c r="E4" s="1"/>
    </row>
    <row r="5" spans="1:8" s="25" customFormat="1" ht="13.5" thickBot="1" x14ac:dyDescent="0.25">
      <c r="A5" s="24"/>
      <c r="B5" s="24"/>
      <c r="C5" s="24"/>
      <c r="D5" s="24"/>
      <c r="E5" s="24"/>
    </row>
    <row r="6" spans="1:8" ht="15" x14ac:dyDescent="0.2">
      <c r="A6" s="2"/>
      <c r="B6" s="83"/>
      <c r="C6" s="84" t="s">
        <v>23</v>
      </c>
      <c r="D6" s="84"/>
      <c r="E6" s="2"/>
      <c r="F6" s="189" t="s">
        <v>47</v>
      </c>
      <c r="G6" s="189"/>
      <c r="H6" s="189"/>
    </row>
    <row r="7" spans="1:8" ht="15" x14ac:dyDescent="0.2">
      <c r="A7" s="1"/>
      <c r="B7" s="65">
        <v>1</v>
      </c>
      <c r="C7" s="69" t="s">
        <v>24</v>
      </c>
      <c r="D7" s="70">
        <v>3.5000000000000003E-2</v>
      </c>
      <c r="E7" s="1"/>
      <c r="F7" s="30" t="s">
        <v>38</v>
      </c>
      <c r="G7" s="30"/>
      <c r="H7" s="30"/>
    </row>
    <row r="8" spans="1:8" ht="15" x14ac:dyDescent="0.2">
      <c r="A8" s="1"/>
      <c r="B8" s="65">
        <v>2</v>
      </c>
      <c r="C8" s="69" t="s">
        <v>25</v>
      </c>
      <c r="D8" s="70">
        <v>8.9999999999999993E-3</v>
      </c>
      <c r="E8" s="1"/>
      <c r="F8" s="30" t="s">
        <v>39</v>
      </c>
      <c r="G8" s="30"/>
      <c r="H8" s="30"/>
    </row>
    <row r="9" spans="1:8" ht="15" x14ac:dyDescent="0.2">
      <c r="A9" s="1"/>
      <c r="B9" s="77">
        <v>3</v>
      </c>
      <c r="C9" s="81" t="s">
        <v>26</v>
      </c>
      <c r="D9" s="82">
        <v>1.26E-2</v>
      </c>
      <c r="E9" s="1"/>
      <c r="F9" s="30" t="s">
        <v>40</v>
      </c>
      <c r="G9" s="30"/>
      <c r="H9" s="30"/>
    </row>
    <row r="10" spans="1:8" ht="15" x14ac:dyDescent="0.2">
      <c r="A10" s="1"/>
      <c r="B10" s="65"/>
      <c r="C10" s="69"/>
      <c r="D10" s="85"/>
      <c r="E10" s="1"/>
      <c r="F10" s="30" t="s">
        <v>41</v>
      </c>
      <c r="G10" s="30"/>
      <c r="H10" s="30"/>
    </row>
    <row r="11" spans="1:8" ht="15" x14ac:dyDescent="0.2">
      <c r="A11" s="1"/>
      <c r="B11" s="71">
        <v>4</v>
      </c>
      <c r="C11" s="72" t="s">
        <v>27</v>
      </c>
      <c r="D11" s="73">
        <v>7.0000000000000007E-2</v>
      </c>
      <c r="E11" s="1"/>
      <c r="F11" s="30" t="s">
        <v>42</v>
      </c>
      <c r="G11" s="30"/>
      <c r="H11" s="30"/>
    </row>
    <row r="12" spans="1:8" ht="15" x14ac:dyDescent="0.2">
      <c r="A12" s="1"/>
      <c r="B12" s="68"/>
      <c r="C12" s="69"/>
      <c r="D12" s="85"/>
      <c r="E12" s="1"/>
      <c r="F12" s="31" t="s">
        <v>43</v>
      </c>
      <c r="G12" s="31"/>
      <c r="H12" s="31"/>
    </row>
    <row r="13" spans="1:8" x14ac:dyDescent="0.2">
      <c r="A13" s="1"/>
      <c r="B13" s="62">
        <v>5</v>
      </c>
      <c r="C13" s="63" t="s">
        <v>28</v>
      </c>
      <c r="D13" s="80">
        <f>SUM(D14:D17)</f>
        <v>8.6499999999999994E-2</v>
      </c>
      <c r="E13" s="1"/>
      <c r="F13" s="32"/>
      <c r="G13" s="32"/>
      <c r="H13" s="32"/>
    </row>
    <row r="14" spans="1:8" ht="13.9" customHeight="1" x14ac:dyDescent="0.2">
      <c r="A14" s="1"/>
      <c r="B14" s="74" t="s">
        <v>29</v>
      </c>
      <c r="C14" s="75" t="s">
        <v>30</v>
      </c>
      <c r="D14" s="76">
        <v>0.03</v>
      </c>
      <c r="E14" s="1"/>
      <c r="F14" s="33"/>
      <c r="G14" s="26"/>
      <c r="H14" s="26"/>
    </row>
    <row r="15" spans="1:8" x14ac:dyDescent="0.2">
      <c r="A15" s="1"/>
      <c r="B15" s="65" t="s">
        <v>31</v>
      </c>
      <c r="C15" s="66" t="s">
        <v>32</v>
      </c>
      <c r="D15" s="67">
        <v>6.4999999999999997E-3</v>
      </c>
      <c r="E15" s="1"/>
      <c r="F15" s="26"/>
      <c r="G15" s="26"/>
      <c r="H15" s="26"/>
    </row>
    <row r="16" spans="1:8" x14ac:dyDescent="0.2">
      <c r="A16" s="1"/>
      <c r="B16" s="65" t="s">
        <v>33</v>
      </c>
      <c r="C16" s="66" t="s">
        <v>34</v>
      </c>
      <c r="D16" s="67">
        <v>0.03</v>
      </c>
      <c r="E16" s="1"/>
      <c r="F16" s="26"/>
      <c r="G16" s="26"/>
      <c r="H16" s="26"/>
    </row>
    <row r="17" spans="1:10" x14ac:dyDescent="0.2">
      <c r="A17" s="1"/>
      <c r="B17" s="77" t="s">
        <v>35</v>
      </c>
      <c r="C17" s="78" t="s">
        <v>36</v>
      </c>
      <c r="D17" s="79">
        <v>0.02</v>
      </c>
      <c r="E17" s="1"/>
      <c r="F17" s="190"/>
      <c r="G17" s="190"/>
      <c r="H17" s="190"/>
    </row>
    <row r="18" spans="1:10" ht="13.9" customHeight="1" x14ac:dyDescent="0.2">
      <c r="A18" s="1"/>
      <c r="B18" s="65"/>
      <c r="C18" s="66"/>
      <c r="D18" s="86"/>
      <c r="E18" s="1"/>
      <c r="F18" s="189" t="s">
        <v>50</v>
      </c>
      <c r="G18" s="189"/>
      <c r="H18" s="189"/>
    </row>
    <row r="19" spans="1:10" x14ac:dyDescent="0.2">
      <c r="A19" s="3"/>
      <c r="B19" s="62">
        <v>6</v>
      </c>
      <c r="C19" s="63" t="s">
        <v>37</v>
      </c>
      <c r="D19" s="64">
        <v>0.01</v>
      </c>
      <c r="E19" s="3"/>
      <c r="F19" s="191" t="s">
        <v>49</v>
      </c>
      <c r="G19" s="191"/>
      <c r="H19" s="191"/>
    </row>
    <row r="20" spans="1:10" x14ac:dyDescent="0.2">
      <c r="A20" s="3"/>
      <c r="B20" s="194"/>
      <c r="C20" s="194"/>
      <c r="D20" s="194"/>
      <c r="E20" s="4"/>
      <c r="F20" s="192"/>
      <c r="G20" s="192"/>
      <c r="H20" s="192"/>
    </row>
    <row r="21" spans="1:10" ht="13.5" thickBot="1" x14ac:dyDescent="0.25">
      <c r="A21" s="3"/>
      <c r="B21" s="59"/>
      <c r="C21" s="60" t="s">
        <v>45</v>
      </c>
      <c r="D21" s="61">
        <f>(((1+D7+D8+D9)*(1+D19)*(1+D11)/(1-D13))-1)</f>
        <v>0.25</v>
      </c>
      <c r="E21" s="4"/>
      <c r="F21" s="192"/>
      <c r="G21" s="192"/>
      <c r="H21" s="192"/>
    </row>
    <row r="22" spans="1:10" x14ac:dyDescent="0.2">
      <c r="A22" s="3"/>
      <c r="D22" s="23"/>
      <c r="E22" s="5"/>
      <c r="F22" s="192"/>
      <c r="G22" s="192"/>
      <c r="H22" s="192"/>
    </row>
    <row r="23" spans="1:10" ht="13.5" thickBot="1" x14ac:dyDescent="0.25">
      <c r="A23" s="3"/>
      <c r="B23" s="58" t="s">
        <v>46</v>
      </c>
      <c r="C23" s="33"/>
      <c r="D23" s="23"/>
      <c r="E23" s="5"/>
      <c r="F23" s="192"/>
      <c r="G23" s="192"/>
      <c r="H23" s="192"/>
    </row>
    <row r="24" spans="1:10" x14ac:dyDescent="0.2">
      <c r="A24" s="3"/>
      <c r="B24" s="195" t="s">
        <v>52</v>
      </c>
      <c r="C24" s="195"/>
      <c r="D24" s="195"/>
      <c r="E24" s="5"/>
      <c r="F24" s="192"/>
      <c r="G24" s="192"/>
      <c r="H24" s="192"/>
    </row>
    <row r="25" spans="1:10" ht="13.5" thickBot="1" x14ac:dyDescent="0.25">
      <c r="B25" s="196" t="s">
        <v>51</v>
      </c>
      <c r="C25" s="196"/>
      <c r="D25" s="196"/>
      <c r="F25" s="193"/>
      <c r="G25" s="193"/>
      <c r="H25" s="193"/>
    </row>
    <row r="27" spans="1:10" x14ac:dyDescent="0.2">
      <c r="A27" s="33"/>
      <c r="B27" s="33"/>
      <c r="C27" s="33"/>
      <c r="D27" s="33"/>
      <c r="E27" s="38"/>
      <c r="F27" s="38"/>
      <c r="G27" s="38"/>
      <c r="H27" s="38"/>
      <c r="I27" s="38"/>
      <c r="J27" s="26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10" ht="14.45" customHeight="1" x14ac:dyDescent="0.2">
      <c r="B29" s="33"/>
      <c r="C29" s="33"/>
      <c r="D29" s="33"/>
      <c r="E29" s="27"/>
      <c r="F29" s="33"/>
      <c r="G29" s="33"/>
      <c r="H29" s="33"/>
    </row>
    <row r="30" spans="1:10" ht="15" x14ac:dyDescent="0.2">
      <c r="B30" s="33"/>
      <c r="C30" s="33"/>
      <c r="D30" s="33"/>
      <c r="E30" s="28"/>
      <c r="F30" s="33"/>
      <c r="G30" s="33"/>
      <c r="H30" s="33"/>
    </row>
    <row r="31" spans="1:10" ht="15" x14ac:dyDescent="0.2">
      <c r="B31" s="33"/>
      <c r="C31" s="33"/>
      <c r="D31" s="33"/>
      <c r="E31" s="28"/>
      <c r="F31" s="33"/>
      <c r="G31" s="33"/>
      <c r="H31" s="33"/>
    </row>
    <row r="32" spans="1:10" ht="15" x14ac:dyDescent="0.2">
      <c r="B32" s="33"/>
      <c r="C32" s="33"/>
      <c r="D32" s="33"/>
      <c r="E32" s="28"/>
      <c r="F32" s="33"/>
      <c r="G32" s="33"/>
      <c r="H32" s="33"/>
    </row>
    <row r="33" spans="2:8" ht="15" x14ac:dyDescent="0.2">
      <c r="B33" s="34"/>
      <c r="C33" s="34"/>
      <c r="D33" s="34"/>
      <c r="E33" s="35"/>
      <c r="F33" s="34"/>
      <c r="G33" s="34"/>
      <c r="H33" s="34"/>
    </row>
    <row r="34" spans="2:8" ht="15" x14ac:dyDescent="0.2">
      <c r="E34" s="28"/>
    </row>
    <row r="35" spans="2:8" ht="15" x14ac:dyDescent="0.2">
      <c r="E35" s="29"/>
    </row>
  </sheetData>
  <sheetProtection algorithmName="SHA-512" hashValue="Khd0S5x+HkGt97VmAarP8gr0gWaieCthF906zhiiPtAchxOK97Vdo4KgBuMrctmQAX0OI5aQVB+0Q308jV8Txg==" saltValue="dMNfanOVgfqHuBvf4zUBCA==" spinCount="100000" sheet="1" objects="1" scenario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&amp;G&amp;C&amp;"-,Negrito"&amp;11&amp;K03+036
UNIDADE DE ENGENHARIA&amp;R&amp;"-,Negrito"&amp;K03+036
PROCESSO Nº. 0000254/2020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topLeftCell="A10" zoomScaleNormal="100" workbookViewId="0">
      <selection activeCell="B10" sqref="B10:B11"/>
    </sheetView>
  </sheetViews>
  <sheetFormatPr defaultColWidth="8.85546875" defaultRowHeight="12.75" x14ac:dyDescent="0.2"/>
  <cols>
    <col min="1" max="1" width="10.7109375" style="21" customWidth="1"/>
    <col min="2" max="2" width="40.7109375" style="21" customWidth="1"/>
    <col min="3" max="3" width="10.7109375" style="21" customWidth="1"/>
    <col min="4" max="4" width="14.7109375" style="21" bestFit="1" customWidth="1"/>
    <col min="5" max="7" width="14.7109375" style="21" customWidth="1"/>
    <col min="8" max="16384" width="8.85546875" style="21"/>
  </cols>
  <sheetData>
    <row r="1" spans="1:7" x14ac:dyDescent="0.2">
      <c r="A1" s="210" t="s">
        <v>103</v>
      </c>
      <c r="B1" s="211"/>
      <c r="C1" s="211"/>
      <c r="D1" s="211"/>
      <c r="E1" s="211"/>
      <c r="F1" s="211"/>
      <c r="G1" s="212"/>
    </row>
    <row r="2" spans="1:7" x14ac:dyDescent="0.2">
      <c r="A2" s="213" t="s">
        <v>505</v>
      </c>
      <c r="B2" s="214"/>
      <c r="C2" s="214"/>
      <c r="D2" s="214"/>
      <c r="E2" s="214"/>
      <c r="F2" s="214"/>
      <c r="G2" s="215"/>
    </row>
    <row r="3" spans="1:7" ht="15.6" customHeight="1" thickBot="1" x14ac:dyDescent="0.25">
      <c r="A3" s="216" t="s">
        <v>504</v>
      </c>
      <c r="B3" s="217"/>
      <c r="C3" s="217"/>
      <c r="D3" s="217"/>
      <c r="E3" s="217"/>
      <c r="F3" s="217"/>
      <c r="G3" s="218"/>
    </row>
    <row r="4" spans="1:7" ht="12.6" customHeight="1" x14ac:dyDescent="0.2">
      <c r="A4" s="227"/>
      <c r="B4" s="203" t="s">
        <v>0</v>
      </c>
      <c r="C4" s="203"/>
      <c r="D4" s="205" t="s">
        <v>102</v>
      </c>
      <c r="E4" s="221" t="s">
        <v>512</v>
      </c>
      <c r="F4" s="223" t="s">
        <v>101</v>
      </c>
      <c r="G4" s="219" t="s">
        <v>513</v>
      </c>
    </row>
    <row r="5" spans="1:7" ht="12.6" customHeight="1" x14ac:dyDescent="0.2">
      <c r="A5" s="228"/>
      <c r="B5" s="204"/>
      <c r="C5" s="204"/>
      <c r="D5" s="206"/>
      <c r="E5" s="222"/>
      <c r="F5" s="224"/>
      <c r="G5" s="220"/>
    </row>
    <row r="6" spans="1:7" x14ac:dyDescent="0.2">
      <c r="A6" s="197">
        <v>1</v>
      </c>
      <c r="B6" s="207" t="s">
        <v>517</v>
      </c>
      <c r="C6" s="130" t="s">
        <v>99</v>
      </c>
      <c r="D6" s="146" t="e">
        <f>D7*100/D28</f>
        <v>#DIV/0!</v>
      </c>
      <c r="E6" s="132">
        <v>100</v>
      </c>
      <c r="F6" s="148"/>
      <c r="G6" s="147"/>
    </row>
    <row r="7" spans="1:7" x14ac:dyDescent="0.2">
      <c r="A7" s="197"/>
      <c r="B7" s="207"/>
      <c r="C7" s="130" t="s">
        <v>97</v>
      </c>
      <c r="D7" s="141">
        <f>SUM('SALAS - DACON.SP'!G16:G33,'SALAS - DACON.SP'!G118:G120)</f>
        <v>0</v>
      </c>
      <c r="E7" s="140">
        <f>D7</f>
        <v>0</v>
      </c>
      <c r="F7" s="140"/>
      <c r="G7" s="127"/>
    </row>
    <row r="8" spans="1:7" x14ac:dyDescent="0.2">
      <c r="A8" s="197">
        <v>2</v>
      </c>
      <c r="B8" s="225" t="s">
        <v>508</v>
      </c>
      <c r="C8" s="142" t="s">
        <v>99</v>
      </c>
      <c r="D8" s="146" t="e">
        <f>D9*100/D28</f>
        <v>#DIV/0!</v>
      </c>
      <c r="E8" s="145">
        <v>50</v>
      </c>
      <c r="F8" s="144">
        <v>50</v>
      </c>
      <c r="G8" s="143"/>
    </row>
    <row r="9" spans="1:7" x14ac:dyDescent="0.2">
      <c r="A9" s="197"/>
      <c r="B9" s="226"/>
      <c r="C9" s="142" t="s">
        <v>97</v>
      </c>
      <c r="D9" s="141">
        <f>SUM('SALAS - DACON.SP'!G35:G36)</f>
        <v>0</v>
      </c>
      <c r="E9" s="140">
        <f>D9/2</f>
        <v>0</v>
      </c>
      <c r="F9" s="140">
        <f>D9/2</f>
        <v>0</v>
      </c>
      <c r="G9" s="139"/>
    </row>
    <row r="10" spans="1:7" x14ac:dyDescent="0.2">
      <c r="A10" s="197">
        <v>3</v>
      </c>
      <c r="B10" s="201" t="s">
        <v>130</v>
      </c>
      <c r="C10" s="130" t="s">
        <v>99</v>
      </c>
      <c r="D10" s="133" t="e">
        <f>D11*100/D28</f>
        <v>#DIV/0!</v>
      </c>
      <c r="E10" s="132">
        <v>33</v>
      </c>
      <c r="F10" s="132">
        <v>33</v>
      </c>
      <c r="G10" s="131">
        <v>34</v>
      </c>
    </row>
    <row r="11" spans="1:7" x14ac:dyDescent="0.2">
      <c r="A11" s="197"/>
      <c r="B11" s="202"/>
      <c r="C11" s="130" t="s">
        <v>97</v>
      </c>
      <c r="D11" s="129">
        <f>SUM('SALAS - DACON.SP'!G39:G46)</f>
        <v>0</v>
      </c>
      <c r="E11" s="129">
        <f>D11/3</f>
        <v>0</v>
      </c>
      <c r="F11" s="128">
        <f>D11/3</f>
        <v>0</v>
      </c>
      <c r="G11" s="127">
        <f>D11-(SUM(E11,F11))</f>
        <v>0</v>
      </c>
    </row>
    <row r="12" spans="1:7" x14ac:dyDescent="0.2">
      <c r="A12" s="197">
        <v>4</v>
      </c>
      <c r="B12" s="201" t="s">
        <v>509</v>
      </c>
      <c r="C12" s="130" t="s">
        <v>99</v>
      </c>
      <c r="D12" s="146" t="e">
        <f>D13*100/D28</f>
        <v>#DIV/0!</v>
      </c>
      <c r="E12" s="138">
        <v>50</v>
      </c>
      <c r="F12" s="137">
        <v>25</v>
      </c>
      <c r="G12" s="136">
        <v>25</v>
      </c>
    </row>
    <row r="13" spans="1:7" x14ac:dyDescent="0.2">
      <c r="A13" s="197"/>
      <c r="B13" s="202"/>
      <c r="C13" s="130" t="s">
        <v>97</v>
      </c>
      <c r="D13" s="129">
        <f>SUM('SALAS - DACON.SP'!G48:G61)</f>
        <v>0</v>
      </c>
      <c r="E13" s="135">
        <f>D13/2</f>
        <v>0</v>
      </c>
      <c r="F13" s="135">
        <f>D13/4</f>
        <v>0</v>
      </c>
      <c r="G13" s="134">
        <f>D13/4</f>
        <v>0</v>
      </c>
    </row>
    <row r="14" spans="1:7" x14ac:dyDescent="0.2">
      <c r="A14" s="197">
        <v>5</v>
      </c>
      <c r="B14" s="201" t="s">
        <v>100</v>
      </c>
      <c r="C14" s="130" t="s">
        <v>99</v>
      </c>
      <c r="D14" s="146" t="e">
        <f>D15*100/D28</f>
        <v>#DIV/0!</v>
      </c>
      <c r="E14" s="138"/>
      <c r="F14" s="137">
        <v>50</v>
      </c>
      <c r="G14" s="136">
        <v>50</v>
      </c>
    </row>
    <row r="15" spans="1:7" x14ac:dyDescent="0.2">
      <c r="A15" s="197"/>
      <c r="B15" s="202"/>
      <c r="C15" s="130" t="s">
        <v>97</v>
      </c>
      <c r="D15" s="129">
        <f>SUM('SALAS - DACON.SP'!G63:G72)</f>
        <v>0</v>
      </c>
      <c r="E15" s="129"/>
      <c r="F15" s="135">
        <f>D15/2</f>
        <v>0</v>
      </c>
      <c r="G15" s="134">
        <f>D15/2</f>
        <v>0</v>
      </c>
    </row>
    <row r="16" spans="1:7" x14ac:dyDescent="0.2">
      <c r="A16" s="197">
        <v>6</v>
      </c>
      <c r="B16" s="198" t="s">
        <v>510</v>
      </c>
      <c r="C16" s="130" t="s">
        <v>99</v>
      </c>
      <c r="D16" s="146" t="e">
        <f>D17*100/D28</f>
        <v>#DIV/0!</v>
      </c>
      <c r="E16" s="132">
        <v>33</v>
      </c>
      <c r="F16" s="132">
        <v>33</v>
      </c>
      <c r="G16" s="131">
        <v>34</v>
      </c>
    </row>
    <row r="17" spans="1:7" x14ac:dyDescent="0.2">
      <c r="A17" s="197"/>
      <c r="B17" s="198"/>
      <c r="C17" s="130" t="s">
        <v>97</v>
      </c>
      <c r="D17" s="129">
        <f>SUM('SALAS - DACON.SP'!G77:G85)</f>
        <v>0</v>
      </c>
      <c r="E17" s="129">
        <f>D17/3</f>
        <v>0</v>
      </c>
      <c r="F17" s="128">
        <f>D17/3</f>
        <v>0</v>
      </c>
      <c r="G17" s="127">
        <f>D17-(SUM(E17,F17))</f>
        <v>0</v>
      </c>
    </row>
    <row r="18" spans="1:7" x14ac:dyDescent="0.2">
      <c r="A18" s="197">
        <v>7</v>
      </c>
      <c r="B18" s="198" t="s">
        <v>516</v>
      </c>
      <c r="C18" s="130" t="s">
        <v>99</v>
      </c>
      <c r="D18" s="146" t="e">
        <f>D19*100/D28</f>
        <v>#DIV/0!</v>
      </c>
      <c r="E18" s="132"/>
      <c r="F18" s="132">
        <v>50</v>
      </c>
      <c r="G18" s="131">
        <v>50</v>
      </c>
    </row>
    <row r="19" spans="1:7" x14ac:dyDescent="0.2">
      <c r="A19" s="197"/>
      <c r="B19" s="198"/>
      <c r="C19" s="130" t="s">
        <v>97</v>
      </c>
      <c r="D19" s="129">
        <f>SUM('SALAS - DACON.SP'!G74:G75,'SALAS - DACON.SP'!G87:G117)</f>
        <v>0</v>
      </c>
      <c r="E19" s="129"/>
      <c r="F19" s="128">
        <f>D19/2</f>
        <v>0</v>
      </c>
      <c r="G19" s="127">
        <f>D19/2</f>
        <v>0</v>
      </c>
    </row>
    <row r="20" spans="1:7" x14ac:dyDescent="0.2">
      <c r="A20" s="197">
        <v>8</v>
      </c>
      <c r="B20" s="198" t="s">
        <v>515</v>
      </c>
      <c r="C20" s="130" t="s">
        <v>99</v>
      </c>
      <c r="D20" s="146" t="e">
        <f>D21*100/D28</f>
        <v>#DIV/0!</v>
      </c>
      <c r="E20" s="132"/>
      <c r="F20" s="132">
        <v>100</v>
      </c>
      <c r="G20" s="131"/>
    </row>
    <row r="21" spans="1:7" x14ac:dyDescent="0.2">
      <c r="A21" s="197"/>
      <c r="B21" s="198"/>
      <c r="C21" s="130" t="s">
        <v>97</v>
      </c>
      <c r="D21" s="129">
        <f>SUM('SALAS - DACON.SP'!G123:G132)</f>
        <v>0</v>
      </c>
      <c r="E21" s="129"/>
      <c r="F21" s="128">
        <f>D21</f>
        <v>0</v>
      </c>
      <c r="G21" s="127"/>
    </row>
    <row r="22" spans="1:7" x14ac:dyDescent="0.2">
      <c r="A22" s="197">
        <v>9</v>
      </c>
      <c r="B22" s="198" t="s">
        <v>315</v>
      </c>
      <c r="C22" s="130" t="s">
        <v>99</v>
      </c>
      <c r="D22" s="146" t="e">
        <f>D23*100/D28</f>
        <v>#DIV/0!</v>
      </c>
      <c r="E22" s="132">
        <v>33</v>
      </c>
      <c r="F22" s="132">
        <v>33</v>
      </c>
      <c r="G22" s="131">
        <v>34</v>
      </c>
    </row>
    <row r="23" spans="1:7" x14ac:dyDescent="0.2">
      <c r="A23" s="197"/>
      <c r="B23" s="198"/>
      <c r="C23" s="130" t="s">
        <v>97</v>
      </c>
      <c r="D23" s="129">
        <f>SUM('SALAS - DACON.SP'!G239)</f>
        <v>0</v>
      </c>
      <c r="E23" s="129">
        <f>D23/3</f>
        <v>0</v>
      </c>
      <c r="F23" s="128">
        <f>D23/3</f>
        <v>0</v>
      </c>
      <c r="G23" s="127">
        <f>D23-(SUM(E23,F23))</f>
        <v>0</v>
      </c>
    </row>
    <row r="24" spans="1:7" x14ac:dyDescent="0.2">
      <c r="A24" s="197">
        <v>10</v>
      </c>
      <c r="B24" s="198" t="s">
        <v>511</v>
      </c>
      <c r="C24" s="130" t="s">
        <v>99</v>
      </c>
      <c r="D24" s="146" t="e">
        <f>D25*100/D28</f>
        <v>#DIV/0!</v>
      </c>
      <c r="E24" s="132">
        <v>50</v>
      </c>
      <c r="F24" s="132">
        <v>50</v>
      </c>
      <c r="G24" s="131"/>
    </row>
    <row r="25" spans="1:7" x14ac:dyDescent="0.2">
      <c r="A25" s="197"/>
      <c r="B25" s="198"/>
      <c r="C25" s="130" t="s">
        <v>97</v>
      </c>
      <c r="D25" s="129">
        <f>SUM('SALAS - DACON.SP'!G243:G245)</f>
        <v>0</v>
      </c>
      <c r="E25" s="129">
        <f>D25/2</f>
        <v>0</v>
      </c>
      <c r="F25" s="128">
        <f>D25/2</f>
        <v>0</v>
      </c>
      <c r="G25" s="127"/>
    </row>
    <row r="26" spans="1:7" x14ac:dyDescent="0.2">
      <c r="A26" s="197">
        <v>11</v>
      </c>
      <c r="B26" s="198" t="s">
        <v>514</v>
      </c>
      <c r="C26" s="130" t="s">
        <v>99</v>
      </c>
      <c r="D26" s="146" t="e">
        <f>100-(SUM(D24,D22,D20,D18,D16,D14,D12,D10,D8,D6))</f>
        <v>#DIV/0!</v>
      </c>
      <c r="E26" s="132">
        <v>50</v>
      </c>
      <c r="F26" s="132">
        <v>50</v>
      </c>
      <c r="G26" s="131"/>
    </row>
    <row r="27" spans="1:7" x14ac:dyDescent="0.2">
      <c r="A27" s="197"/>
      <c r="B27" s="198"/>
      <c r="C27" s="130" t="s">
        <v>97</v>
      </c>
      <c r="D27" s="129">
        <f>SUM('SALAS - DACON.SP'!G249:G250)</f>
        <v>0</v>
      </c>
      <c r="E27" s="128">
        <f>D27/2</f>
        <v>0</v>
      </c>
      <c r="F27" s="128">
        <f>D27/2</f>
        <v>0</v>
      </c>
      <c r="G27" s="127"/>
    </row>
    <row r="28" spans="1:7" x14ac:dyDescent="0.2">
      <c r="A28" s="199" t="s">
        <v>98</v>
      </c>
      <c r="B28" s="200"/>
      <c r="C28" s="126" t="s">
        <v>97</v>
      </c>
      <c r="D28" s="125">
        <f>'SALAS - DACON.SP'!G253</f>
        <v>0</v>
      </c>
      <c r="E28" s="125">
        <f>SUM(E7,E9,E11,E13,E17,E23,E25,E27)</f>
        <v>0</v>
      </c>
      <c r="F28" s="125">
        <f>SUM(F27,F25,F23,F21,F19,F17,F15,F13,F11,F9)</f>
        <v>0</v>
      </c>
      <c r="G28" s="124">
        <f>SUM(G11,G13,G15,G17,G19,G23)</f>
        <v>0</v>
      </c>
    </row>
    <row r="29" spans="1:7" ht="13.5" thickBot="1" x14ac:dyDescent="0.25">
      <c r="A29" s="208" t="s">
        <v>96</v>
      </c>
      <c r="B29" s="209"/>
      <c r="C29" s="209"/>
      <c r="D29" s="159">
        <v>1</v>
      </c>
      <c r="E29" s="123" t="e">
        <f>E28*100/D28</f>
        <v>#DIV/0!</v>
      </c>
      <c r="F29" s="122" t="e">
        <f>F28*100/D28</f>
        <v>#DIV/0!</v>
      </c>
      <c r="G29" s="121" t="e">
        <f>G28*100/D28</f>
        <v>#DIV/0!</v>
      </c>
    </row>
    <row r="30" spans="1:7" ht="13.5" thickBot="1" x14ac:dyDescent="0.25">
      <c r="A30" s="119" t="s">
        <v>95</v>
      </c>
      <c r="B30" s="118"/>
      <c r="C30" s="118"/>
      <c r="D30" s="120">
        <f>'SALAS - DACON.SP'!G254</f>
        <v>0</v>
      </c>
      <c r="E30" s="115">
        <f>3*(E28*0.01)</f>
        <v>0</v>
      </c>
      <c r="F30" s="115">
        <f>3*(F28*0.01)</f>
        <v>0</v>
      </c>
      <c r="G30" s="114">
        <f>D30-(SUM(E30:F30))</f>
        <v>0</v>
      </c>
    </row>
    <row r="31" spans="1:7" ht="13.5" thickBot="1" x14ac:dyDescent="0.25">
      <c r="A31" s="119" t="s">
        <v>22</v>
      </c>
      <c r="B31" s="118"/>
      <c r="C31" s="118"/>
      <c r="D31" s="120">
        <f>SUM(E31,F31,G31)</f>
        <v>0</v>
      </c>
      <c r="E31" s="115">
        <f>SUM(E28,E30)</f>
        <v>0</v>
      </c>
      <c r="F31" s="115">
        <f>SUM(F28,F30)</f>
        <v>0</v>
      </c>
      <c r="G31" s="114">
        <f>SUM(G28,G30)</f>
        <v>0</v>
      </c>
    </row>
    <row r="32" spans="1:7" ht="13.5" thickBot="1" x14ac:dyDescent="0.25">
      <c r="A32" s="119" t="s">
        <v>94</v>
      </c>
      <c r="B32" s="118"/>
      <c r="C32" s="117">
        <v>0.25</v>
      </c>
      <c r="D32" s="116">
        <f>'SALAS - DACON.SP'!G256</f>
        <v>0</v>
      </c>
      <c r="E32" s="115">
        <f>TRUNC(E31*(1+$C$32),2)</f>
        <v>0</v>
      </c>
      <c r="F32" s="115">
        <f>TRUNC(F31*(1+$C$32),2)</f>
        <v>0</v>
      </c>
      <c r="G32" s="114">
        <f>D32-(SUM(E32:F32))</f>
        <v>0</v>
      </c>
    </row>
  </sheetData>
  <sheetProtection algorithmName="SHA-512" hashValue="iCiUUAtVNHi6Ny9ZHzK7b2DkXkmu6XNUdSxsOdb4x2w2zLsiOQAut6rF8D7balb0nwFhARtm9+2uuIgK5QVm9g==" saltValue="Nltftq8B3F37C76AxKeN4A==" spinCount="100000" sheet="1" objects="1" scenarios="1"/>
  <mergeCells count="34">
    <mergeCell ref="A29:C29"/>
    <mergeCell ref="A26:A27"/>
    <mergeCell ref="B26:B27"/>
    <mergeCell ref="A1:G1"/>
    <mergeCell ref="A2:G2"/>
    <mergeCell ref="A3:G3"/>
    <mergeCell ref="G4:G5"/>
    <mergeCell ref="A14:A15"/>
    <mergeCell ref="B14:B15"/>
    <mergeCell ref="E4:E5"/>
    <mergeCell ref="B10:B11"/>
    <mergeCell ref="F4:F5"/>
    <mergeCell ref="B8:B9"/>
    <mergeCell ref="A18:A19"/>
    <mergeCell ref="B24:B25"/>
    <mergeCell ref="A4:A5"/>
    <mergeCell ref="B4:B5"/>
    <mergeCell ref="C4:C5"/>
    <mergeCell ref="D4:D5"/>
    <mergeCell ref="A20:A21"/>
    <mergeCell ref="A6:A7"/>
    <mergeCell ref="B6:B7"/>
    <mergeCell ref="A8:A9"/>
    <mergeCell ref="A10:A11"/>
    <mergeCell ref="A24:A25"/>
    <mergeCell ref="B18:B19"/>
    <mergeCell ref="A28:B28"/>
    <mergeCell ref="A12:A13"/>
    <mergeCell ref="B12:B13"/>
    <mergeCell ref="B20:B21"/>
    <mergeCell ref="A16:A17"/>
    <mergeCell ref="B16:B17"/>
    <mergeCell ref="A22:A23"/>
    <mergeCell ref="B22:B23"/>
  </mergeCells>
  <printOptions horizontalCentered="1" verticalCentered="1"/>
  <pageMargins left="0.7" right="0.7" top="1.1583333333333334" bottom="0.75" header="0.3" footer="0.3"/>
  <pageSetup paperSize="9" orientation="landscape" r:id="rId1"/>
  <headerFooter>
    <oddHeader>&amp;L
&amp;G&amp;C
&amp;"-,Regular"UNIDADE DE ENGENHARIA&amp;R
&amp;"-,Regular"PROCESSO Nº. 0000254/2020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topLeftCell="A7" zoomScaleNormal="100" workbookViewId="0">
      <selection activeCell="E28" sqref="E28:G28"/>
    </sheetView>
  </sheetViews>
  <sheetFormatPr defaultColWidth="8.85546875" defaultRowHeight="12.75" x14ac:dyDescent="0.2"/>
  <cols>
    <col min="1" max="1" width="10.7109375" style="21" customWidth="1"/>
    <col min="2" max="2" width="40.7109375" style="21" customWidth="1"/>
    <col min="3" max="3" width="10.7109375" style="21" customWidth="1"/>
    <col min="4" max="4" width="14.7109375" style="21" bestFit="1" customWidth="1"/>
    <col min="5" max="7" width="14.7109375" style="21" customWidth="1"/>
    <col min="8" max="16384" width="8.85546875" style="21"/>
  </cols>
  <sheetData>
    <row r="1" spans="1:7" x14ac:dyDescent="0.2">
      <c r="A1" s="210" t="s">
        <v>506</v>
      </c>
      <c r="B1" s="211"/>
      <c r="C1" s="211"/>
      <c r="D1" s="211"/>
      <c r="E1" s="211"/>
      <c r="F1" s="211"/>
      <c r="G1" s="212"/>
    </row>
    <row r="2" spans="1:7" x14ac:dyDescent="0.2">
      <c r="A2" s="213" t="s">
        <v>507</v>
      </c>
      <c r="B2" s="214"/>
      <c r="C2" s="214"/>
      <c r="D2" s="214"/>
      <c r="E2" s="214"/>
      <c r="F2" s="214"/>
      <c r="G2" s="215"/>
    </row>
    <row r="3" spans="1:7" ht="13.5" thickBot="1" x14ac:dyDescent="0.25">
      <c r="A3" s="216" t="s">
        <v>504</v>
      </c>
      <c r="B3" s="217"/>
      <c r="C3" s="217"/>
      <c r="D3" s="217"/>
      <c r="E3" s="217"/>
      <c r="F3" s="217"/>
      <c r="G3" s="218"/>
    </row>
    <row r="4" spans="1:7" ht="12.6" customHeight="1" x14ac:dyDescent="0.2">
      <c r="A4" s="227"/>
      <c r="B4" s="203" t="s">
        <v>0</v>
      </c>
      <c r="C4" s="203"/>
      <c r="D4" s="205" t="s">
        <v>102</v>
      </c>
      <c r="E4" s="221" t="s">
        <v>512</v>
      </c>
      <c r="F4" s="223" t="s">
        <v>101</v>
      </c>
      <c r="G4" s="219" t="s">
        <v>513</v>
      </c>
    </row>
    <row r="5" spans="1:7" ht="12.6" customHeight="1" x14ac:dyDescent="0.2">
      <c r="A5" s="228"/>
      <c r="B5" s="204"/>
      <c r="C5" s="204"/>
      <c r="D5" s="206"/>
      <c r="E5" s="222"/>
      <c r="F5" s="224"/>
      <c r="G5" s="220"/>
    </row>
    <row r="6" spans="1:7" x14ac:dyDescent="0.2">
      <c r="A6" s="197">
        <v>1</v>
      </c>
      <c r="B6" s="207" t="s">
        <v>517</v>
      </c>
      <c r="C6" s="231" t="s">
        <v>99</v>
      </c>
      <c r="D6" s="229" t="e">
        <f>'Cronograma Físico Financeiro'!D6</f>
        <v>#DIV/0!</v>
      </c>
      <c r="E6" s="132">
        <v>100</v>
      </c>
      <c r="F6" s="148"/>
      <c r="G6" s="147"/>
    </row>
    <row r="7" spans="1:7" x14ac:dyDescent="0.2">
      <c r="A7" s="197"/>
      <c r="B7" s="207"/>
      <c r="C7" s="232"/>
      <c r="D7" s="230"/>
      <c r="E7" s="153">
        <f>D7</f>
        <v>0</v>
      </c>
      <c r="F7" s="140"/>
      <c r="G7" s="127"/>
    </row>
    <row r="8" spans="1:7" x14ac:dyDescent="0.2">
      <c r="A8" s="197">
        <v>2</v>
      </c>
      <c r="B8" s="225" t="s">
        <v>508</v>
      </c>
      <c r="C8" s="233" t="s">
        <v>99</v>
      </c>
      <c r="D8" s="229" t="e">
        <f>'Cronograma Físico Financeiro'!D8</f>
        <v>#DIV/0!</v>
      </c>
      <c r="E8" s="145">
        <v>50</v>
      </c>
      <c r="F8" s="144">
        <v>50</v>
      </c>
      <c r="G8" s="143"/>
    </row>
    <row r="9" spans="1:7" x14ac:dyDescent="0.2">
      <c r="A9" s="197"/>
      <c r="B9" s="226"/>
      <c r="C9" s="234"/>
      <c r="D9" s="230"/>
      <c r="E9" s="153">
        <f>D9/2</f>
        <v>0</v>
      </c>
      <c r="F9" s="153">
        <f>D9/2</f>
        <v>0</v>
      </c>
      <c r="G9" s="139"/>
    </row>
    <row r="10" spans="1:7" x14ac:dyDescent="0.2">
      <c r="A10" s="197">
        <v>3</v>
      </c>
      <c r="B10" s="201" t="s">
        <v>130</v>
      </c>
      <c r="C10" s="235" t="s">
        <v>99</v>
      </c>
      <c r="D10" s="229" t="e">
        <f>'Cronograma Físico Financeiro'!D10</f>
        <v>#DIV/0!</v>
      </c>
      <c r="E10" s="132">
        <v>33</v>
      </c>
      <c r="F10" s="132">
        <v>33</v>
      </c>
      <c r="G10" s="131">
        <v>34</v>
      </c>
    </row>
    <row r="11" spans="1:7" x14ac:dyDescent="0.2">
      <c r="A11" s="197"/>
      <c r="B11" s="202"/>
      <c r="C11" s="236"/>
      <c r="D11" s="230"/>
      <c r="E11" s="152">
        <f>D11/3</f>
        <v>0</v>
      </c>
      <c r="F11" s="151">
        <f>D11/3</f>
        <v>0</v>
      </c>
      <c r="G11" s="150">
        <f>D11-(SUM(E11,F11))</f>
        <v>0</v>
      </c>
    </row>
    <row r="12" spans="1:7" x14ac:dyDescent="0.2">
      <c r="A12" s="197">
        <v>4</v>
      </c>
      <c r="B12" s="201" t="s">
        <v>509</v>
      </c>
      <c r="C12" s="235" t="s">
        <v>99</v>
      </c>
      <c r="D12" s="229" t="e">
        <f>'Cronograma Físico Financeiro'!D12</f>
        <v>#DIV/0!</v>
      </c>
      <c r="E12" s="138">
        <v>50</v>
      </c>
      <c r="F12" s="137">
        <v>25</v>
      </c>
      <c r="G12" s="136">
        <v>25</v>
      </c>
    </row>
    <row r="13" spans="1:7" x14ac:dyDescent="0.2">
      <c r="A13" s="197"/>
      <c r="B13" s="202"/>
      <c r="C13" s="236"/>
      <c r="D13" s="230"/>
      <c r="E13" s="151">
        <f>D13/2</f>
        <v>0</v>
      </c>
      <c r="F13" s="151">
        <f>D13/4</f>
        <v>0</v>
      </c>
      <c r="G13" s="150">
        <f>D13/4</f>
        <v>0</v>
      </c>
    </row>
    <row r="14" spans="1:7" x14ac:dyDescent="0.2">
      <c r="A14" s="197">
        <v>5</v>
      </c>
      <c r="B14" s="201" t="s">
        <v>100</v>
      </c>
      <c r="C14" s="235" t="s">
        <v>99</v>
      </c>
      <c r="D14" s="229" t="e">
        <f>'Cronograma Físico Financeiro'!D14</f>
        <v>#DIV/0!</v>
      </c>
      <c r="E14" s="138"/>
      <c r="F14" s="137">
        <v>50</v>
      </c>
      <c r="G14" s="136">
        <v>50</v>
      </c>
    </row>
    <row r="15" spans="1:7" x14ac:dyDescent="0.2">
      <c r="A15" s="197"/>
      <c r="B15" s="202"/>
      <c r="C15" s="236"/>
      <c r="D15" s="230"/>
      <c r="E15" s="129"/>
      <c r="F15" s="151">
        <f>D15/2</f>
        <v>0</v>
      </c>
      <c r="G15" s="150">
        <f>D15/2</f>
        <v>0</v>
      </c>
    </row>
    <row r="16" spans="1:7" x14ac:dyDescent="0.2">
      <c r="A16" s="197">
        <v>6</v>
      </c>
      <c r="B16" s="198" t="s">
        <v>510</v>
      </c>
      <c r="C16" s="235" t="s">
        <v>99</v>
      </c>
      <c r="D16" s="229" t="e">
        <f>'Cronograma Físico Financeiro'!D16</f>
        <v>#DIV/0!</v>
      </c>
      <c r="E16" s="132">
        <v>33</v>
      </c>
      <c r="F16" s="132">
        <v>33</v>
      </c>
      <c r="G16" s="131">
        <v>34</v>
      </c>
    </row>
    <row r="17" spans="1:7" x14ac:dyDescent="0.2">
      <c r="A17" s="197"/>
      <c r="B17" s="198"/>
      <c r="C17" s="236"/>
      <c r="D17" s="230"/>
      <c r="E17" s="152">
        <f>D17/3</f>
        <v>0</v>
      </c>
      <c r="F17" s="151">
        <f>D17/3</f>
        <v>0</v>
      </c>
      <c r="G17" s="150">
        <f>D17-(SUM(E17,F17))</f>
        <v>0</v>
      </c>
    </row>
    <row r="18" spans="1:7" x14ac:dyDescent="0.2">
      <c r="A18" s="197">
        <v>7</v>
      </c>
      <c r="B18" s="198" t="s">
        <v>516</v>
      </c>
      <c r="C18" s="235" t="s">
        <v>99</v>
      </c>
      <c r="D18" s="229" t="e">
        <f>'Cronograma Físico Financeiro'!D18</f>
        <v>#DIV/0!</v>
      </c>
      <c r="E18" s="132"/>
      <c r="F18" s="132">
        <v>50</v>
      </c>
      <c r="G18" s="131">
        <v>50</v>
      </c>
    </row>
    <row r="19" spans="1:7" x14ac:dyDescent="0.2">
      <c r="A19" s="197"/>
      <c r="B19" s="198"/>
      <c r="C19" s="236"/>
      <c r="D19" s="230"/>
      <c r="E19" s="129"/>
      <c r="F19" s="151">
        <f>D19/2</f>
        <v>0</v>
      </c>
      <c r="G19" s="150">
        <f>D19/2</f>
        <v>0</v>
      </c>
    </row>
    <row r="20" spans="1:7" x14ac:dyDescent="0.2">
      <c r="A20" s="197">
        <v>8</v>
      </c>
      <c r="B20" s="198" t="s">
        <v>515</v>
      </c>
      <c r="C20" s="235" t="s">
        <v>99</v>
      </c>
      <c r="D20" s="229" t="e">
        <f>'Cronograma Físico Financeiro'!D20</f>
        <v>#DIV/0!</v>
      </c>
      <c r="E20" s="132"/>
      <c r="F20" s="132">
        <v>100</v>
      </c>
      <c r="G20" s="131"/>
    </row>
    <row r="21" spans="1:7" x14ac:dyDescent="0.2">
      <c r="A21" s="197"/>
      <c r="B21" s="198"/>
      <c r="C21" s="236"/>
      <c r="D21" s="230"/>
      <c r="E21" s="129"/>
      <c r="F21" s="151">
        <f>D21</f>
        <v>0</v>
      </c>
      <c r="G21" s="127"/>
    </row>
    <row r="22" spans="1:7" x14ac:dyDescent="0.2">
      <c r="A22" s="197">
        <v>9</v>
      </c>
      <c r="B22" s="198" t="s">
        <v>315</v>
      </c>
      <c r="C22" s="235" t="s">
        <v>99</v>
      </c>
      <c r="D22" s="229" t="e">
        <f>'Cronograma Físico Financeiro'!D22</f>
        <v>#DIV/0!</v>
      </c>
      <c r="E22" s="132">
        <v>33</v>
      </c>
      <c r="F22" s="132">
        <v>33</v>
      </c>
      <c r="G22" s="131">
        <v>34</v>
      </c>
    </row>
    <row r="23" spans="1:7" x14ac:dyDescent="0.2">
      <c r="A23" s="197"/>
      <c r="B23" s="198"/>
      <c r="C23" s="236"/>
      <c r="D23" s="230"/>
      <c r="E23" s="152">
        <f>D23/3</f>
        <v>0</v>
      </c>
      <c r="F23" s="151">
        <f>D23/3</f>
        <v>0</v>
      </c>
      <c r="G23" s="150">
        <f>D23-(SUM(E23,F23))</f>
        <v>0</v>
      </c>
    </row>
    <row r="24" spans="1:7" x14ac:dyDescent="0.2">
      <c r="A24" s="197">
        <v>10</v>
      </c>
      <c r="B24" s="198" t="s">
        <v>511</v>
      </c>
      <c r="C24" s="235" t="s">
        <v>99</v>
      </c>
      <c r="D24" s="229" t="e">
        <f>'Cronograma Físico Financeiro'!D24</f>
        <v>#DIV/0!</v>
      </c>
      <c r="E24" s="132">
        <v>50</v>
      </c>
      <c r="F24" s="132">
        <v>50</v>
      </c>
      <c r="G24" s="131"/>
    </row>
    <row r="25" spans="1:7" x14ac:dyDescent="0.2">
      <c r="A25" s="197"/>
      <c r="B25" s="198"/>
      <c r="C25" s="236"/>
      <c r="D25" s="230"/>
      <c r="E25" s="152">
        <f>D25/2</f>
        <v>0</v>
      </c>
      <c r="F25" s="151">
        <f>D25/2</f>
        <v>0</v>
      </c>
      <c r="G25" s="127"/>
    </row>
    <row r="26" spans="1:7" x14ac:dyDescent="0.2">
      <c r="A26" s="197">
        <v>11</v>
      </c>
      <c r="B26" s="198" t="s">
        <v>514</v>
      </c>
      <c r="C26" s="235" t="s">
        <v>99</v>
      </c>
      <c r="D26" s="229" t="e">
        <f>'Cronograma Físico Financeiro'!D26</f>
        <v>#DIV/0!</v>
      </c>
      <c r="E26" s="132">
        <v>50</v>
      </c>
      <c r="F26" s="132">
        <v>50</v>
      </c>
      <c r="G26" s="131"/>
    </row>
    <row r="27" spans="1:7" x14ac:dyDescent="0.2">
      <c r="A27" s="197"/>
      <c r="B27" s="198"/>
      <c r="C27" s="236"/>
      <c r="D27" s="230"/>
      <c r="E27" s="151">
        <f>D27/2</f>
        <v>0</v>
      </c>
      <c r="F27" s="151">
        <f>D27/2</f>
        <v>0</v>
      </c>
      <c r="G27" s="127"/>
    </row>
    <row r="28" spans="1:7" ht="13.5" thickBot="1" x14ac:dyDescent="0.25">
      <c r="A28" s="208" t="s">
        <v>96</v>
      </c>
      <c r="B28" s="209"/>
      <c r="C28" s="209"/>
      <c r="D28" s="149" t="e">
        <f>SUM(E28,F28,G28)</f>
        <v>#DIV/0!</v>
      </c>
      <c r="E28" s="123" t="e">
        <f>'Cronograma Físico Financeiro'!E29</f>
        <v>#DIV/0!</v>
      </c>
      <c r="F28" s="122" t="e">
        <f>'Cronograma Físico Financeiro'!F29</f>
        <v>#DIV/0!</v>
      </c>
      <c r="G28" s="121" t="e">
        <f>'Cronograma Físico Financeiro'!G29</f>
        <v>#DIV/0!</v>
      </c>
    </row>
  </sheetData>
  <mergeCells count="55">
    <mergeCell ref="C12:C13"/>
    <mergeCell ref="C14:C15"/>
    <mergeCell ref="C16:C17"/>
    <mergeCell ref="C18:C19"/>
    <mergeCell ref="C20:C21"/>
    <mergeCell ref="A26:A27"/>
    <mergeCell ref="B26:B27"/>
    <mergeCell ref="D26:D27"/>
    <mergeCell ref="C24:C25"/>
    <mergeCell ref="C26:C27"/>
    <mergeCell ref="A22:A23"/>
    <mergeCell ref="B22:B23"/>
    <mergeCell ref="D22:D23"/>
    <mergeCell ref="A24:A25"/>
    <mergeCell ref="B24:B25"/>
    <mergeCell ref="D24:D25"/>
    <mergeCell ref="C22:C23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D12:D13"/>
    <mergeCell ref="D14:D15"/>
    <mergeCell ref="D20:D21"/>
    <mergeCell ref="A28:C28"/>
    <mergeCell ref="A20:A21"/>
    <mergeCell ref="B20:B21"/>
    <mergeCell ref="D18:D19"/>
    <mergeCell ref="A18:A19"/>
    <mergeCell ref="B18:B19"/>
    <mergeCell ref="D16:D17"/>
    <mergeCell ref="A12:A13"/>
    <mergeCell ref="B12:B13"/>
    <mergeCell ref="A14:A15"/>
    <mergeCell ref="B14:B15"/>
    <mergeCell ref="A16:A17"/>
    <mergeCell ref="B16:B17"/>
    <mergeCell ref="A6:A7"/>
    <mergeCell ref="B6:B7"/>
    <mergeCell ref="D6:D7"/>
    <mergeCell ref="D8:D9"/>
    <mergeCell ref="D10:D11"/>
    <mergeCell ref="A8:A9"/>
    <mergeCell ref="B8:B9"/>
    <mergeCell ref="A10:A11"/>
    <mergeCell ref="B10:B11"/>
    <mergeCell ref="C6:C7"/>
    <mergeCell ref="C8:C9"/>
    <mergeCell ref="C10:C11"/>
  </mergeCells>
  <pageMargins left="0.7" right="0.7" top="0.75" bottom="0.75" header="0.3" footer="0.3"/>
  <pageSetup paperSize="9" orientation="landscape" r:id="rId1"/>
  <headerFooter>
    <oddHeader>&amp;L&amp;G
&amp;C&amp;"-,Regular"UNIDADE DE ENGENHARIA&amp;R&amp;"-,Regular"PROCESSO Nº. 0000254/2020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SALAS - DACON.SP</vt:lpstr>
      <vt:lpstr>BDI</vt:lpstr>
      <vt:lpstr>Cronograma Físico Financeiro</vt:lpstr>
      <vt:lpstr>Cronograma Físico</vt:lpstr>
      <vt:lpstr>BDI!Area_de_impressao</vt:lpstr>
      <vt:lpstr>'Cronograma Físico'!Area_de_impressao</vt:lpstr>
      <vt:lpstr>'Cronograma Físico Financeiro'!Area_de_impressao</vt:lpstr>
      <vt:lpstr>'SALAS - DACON.SP'!Area_de_impressao</vt:lpstr>
      <vt:lpstr>'SALAS - DACON.SP'!Titulos_de_impressao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Marcia Corona Da Silva</cp:lastModifiedBy>
  <cp:lastPrinted>2020-02-21T15:08:22Z</cp:lastPrinted>
  <dcterms:created xsi:type="dcterms:W3CDTF">2000-05-25T11:19:14Z</dcterms:created>
  <dcterms:modified xsi:type="dcterms:W3CDTF">2020-03-13T17:29:19Z</dcterms:modified>
</cp:coreProperties>
</file>